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talienguyen/Documents/"/>
    </mc:Choice>
  </mc:AlternateContent>
  <xr:revisionPtr revIDLastSave="0" documentId="13_ncr:1_{4C0CFADC-0D12-AD49-96C8-66D4E7521648}" xr6:coauthVersionLast="43" xr6:coauthVersionMax="43" xr10:uidLastSave="{00000000-0000-0000-0000-000000000000}"/>
  <bookViews>
    <workbookView xWindow="40" yWindow="500" windowWidth="28460" windowHeight="16200" activeTab="7" xr2:uid="{B291DA20-32AB-DC42-A3A1-CE82589F7D36}"/>
  </bookViews>
  <sheets>
    <sheet name="FDGRX 10y Excess" sheetId="28" r:id="rId1"/>
    <sheet name="10 YEAR (1)" sheetId="5" r:id="rId2"/>
    <sheet name="5 YEAR (1)" sheetId="6" r:id="rId3"/>
    <sheet name="3 YEAR (1)" sheetId="7" r:id="rId4"/>
    <sheet name="10 Year Regression" sheetId="12" r:id="rId5"/>
    <sheet name="5 Year Regression" sheetId="18" r:id="rId6"/>
    <sheet name="3 Year Regression" sheetId="23" r:id="rId7"/>
    <sheet name="10 YEAR Analysis" sheetId="9" r:id="rId8"/>
    <sheet name="5 YEAR Analysis" sheetId="10" r:id="rId9"/>
    <sheet name="3 YEAR Analysis" sheetId="11" r:id="rId10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1" i="9" l="1"/>
  <c r="B41" i="9" s="1"/>
  <c r="C43" i="9" a="1"/>
  <c r="C43" i="9" s="1"/>
  <c r="C42" i="9" a="1"/>
  <c r="C42" i="9" s="1"/>
  <c r="C46" i="9" a="1"/>
  <c r="C46" i="9" s="1"/>
  <c r="B46" i="9" a="1"/>
  <c r="B46" i="9" s="1"/>
  <c r="H51" i="9"/>
  <c r="H50" i="9"/>
  <c r="H49" i="9"/>
  <c r="H48" i="9"/>
  <c r="H47" i="9"/>
  <c r="C41" i="9"/>
  <c r="M3" i="9"/>
  <c r="N3" i="9"/>
  <c r="O3" i="9"/>
  <c r="P3" i="9"/>
  <c r="L3" i="9"/>
  <c r="J14" i="9"/>
  <c r="K14" i="9"/>
  <c r="L14" i="9"/>
  <c r="M14" i="9"/>
  <c r="I14" i="9"/>
  <c r="M13" i="9"/>
  <c r="J13" i="9"/>
  <c r="K13" i="9"/>
  <c r="L13" i="9"/>
  <c r="I13" i="9"/>
  <c r="J12" i="9"/>
  <c r="K12" i="9"/>
  <c r="L12" i="9"/>
  <c r="M12" i="9"/>
  <c r="I12" i="9"/>
  <c r="J11" i="9"/>
  <c r="K11" i="9"/>
  <c r="L11" i="9"/>
  <c r="M11" i="9"/>
  <c r="I11" i="9"/>
  <c r="J10" i="9"/>
  <c r="K10" i="9"/>
  <c r="L10" i="9"/>
  <c r="M10" i="9"/>
  <c r="I10" i="9"/>
  <c r="F14" i="9"/>
  <c r="E13" i="9"/>
  <c r="D12" i="9"/>
  <c r="C11" i="9"/>
  <c r="B10" i="9"/>
  <c r="C40" i="9"/>
  <c r="D40" i="9"/>
  <c r="E40" i="9"/>
  <c r="F40" i="9"/>
  <c r="B40" i="9"/>
  <c r="H32" i="9"/>
  <c r="H33" i="9"/>
  <c r="H34" i="9"/>
  <c r="H35" i="9"/>
  <c r="H31" i="9"/>
  <c r="B37" i="9"/>
  <c r="B36" i="9"/>
  <c r="B26" i="11"/>
  <c r="B31" i="11" s="1"/>
  <c r="C31" i="11"/>
  <c r="D31" i="11"/>
  <c r="E31" i="11"/>
  <c r="F31" i="11"/>
  <c r="B33" i="11"/>
  <c r="C29" i="10"/>
  <c r="D29" i="10"/>
  <c r="E29" i="10"/>
  <c r="F29" i="10"/>
  <c r="B31" i="10"/>
  <c r="B29" i="10" s="1"/>
  <c r="B4" i="9"/>
  <c r="B33" i="9"/>
  <c r="Q3" i="5"/>
  <c r="Y4" i="5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4" i="5"/>
  <c r="Y65" i="5"/>
  <c r="Y66" i="5"/>
  <c r="Y67" i="5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X123" i="5"/>
  <c r="W123" i="5"/>
  <c r="V123" i="5"/>
  <c r="U123" i="5"/>
  <c r="T123" i="5"/>
  <c r="S123" i="5"/>
  <c r="F26" i="11"/>
  <c r="E26" i="11"/>
  <c r="D26" i="11"/>
  <c r="C26" i="11"/>
  <c r="F25" i="10"/>
  <c r="E25" i="10"/>
  <c r="D25" i="10"/>
  <c r="C25" i="10"/>
  <c r="B25" i="10"/>
  <c r="F26" i="9"/>
  <c r="F31" i="9" s="1"/>
  <c r="E26" i="9"/>
  <c r="E31" i="9" s="1"/>
  <c r="D26" i="9"/>
  <c r="D31" i="9" s="1"/>
  <c r="C26" i="9"/>
  <c r="C31" i="9" s="1"/>
  <c r="B26" i="9"/>
  <c r="E22" i="10" l="1"/>
  <c r="F21" i="10" s="1"/>
  <c r="D22" i="10"/>
  <c r="F20" i="10" s="1"/>
  <c r="D21" i="10"/>
  <c r="E20" i="10" s="1"/>
  <c r="C22" i="10"/>
  <c r="F19" i="10" s="1"/>
  <c r="C21" i="10"/>
  <c r="E19" i="10" s="1"/>
  <c r="C20" i="10"/>
  <c r="D19" i="10" s="1"/>
  <c r="C18" i="10"/>
  <c r="B22" i="10"/>
  <c r="F18" i="10" s="1"/>
  <c r="B21" i="10"/>
  <c r="E18" i="10" s="1"/>
  <c r="B20" i="10"/>
  <c r="D18" i="10" s="1"/>
  <c r="B19" i="10"/>
  <c r="E22" i="11"/>
  <c r="F21" i="11" s="1"/>
  <c r="D22" i="11"/>
  <c r="F20" i="11" s="1"/>
  <c r="D21" i="11"/>
  <c r="E20" i="11" s="1"/>
  <c r="C22" i="11"/>
  <c r="F19" i="11" s="1"/>
  <c r="C21" i="11"/>
  <c r="E19" i="11" s="1"/>
  <c r="C20" i="11"/>
  <c r="D19" i="11" s="1"/>
  <c r="C18" i="11"/>
  <c r="B22" i="11"/>
  <c r="F18" i="11" s="1"/>
  <c r="B21" i="11"/>
  <c r="E18" i="11" s="1"/>
  <c r="B20" i="11"/>
  <c r="D18" i="11" s="1"/>
  <c r="B19" i="11"/>
  <c r="E14" i="11"/>
  <c r="F13" i="11" s="1"/>
  <c r="D14" i="11"/>
  <c r="F12" i="11" s="1"/>
  <c r="D13" i="11"/>
  <c r="E12" i="11" s="1"/>
  <c r="C14" i="11"/>
  <c r="C13" i="11"/>
  <c r="E11" i="11" s="1"/>
  <c r="C12" i="11"/>
  <c r="D11" i="11" s="1"/>
  <c r="C10" i="11"/>
  <c r="B14" i="11"/>
  <c r="F10" i="11" s="1"/>
  <c r="B13" i="11"/>
  <c r="E10" i="11" s="1"/>
  <c r="B12" i="11"/>
  <c r="B11" i="11"/>
  <c r="H5" i="11"/>
  <c r="H6" i="11" s="1"/>
  <c r="G5" i="11"/>
  <c r="G6" i="11" s="1"/>
  <c r="F5" i="11"/>
  <c r="E5" i="11"/>
  <c r="D5" i="11"/>
  <c r="D6" i="11" s="1"/>
  <c r="C5" i="11"/>
  <c r="C6" i="11" s="1"/>
  <c r="B5" i="11"/>
  <c r="B6" i="11" s="1"/>
  <c r="H4" i="11"/>
  <c r="G4" i="11"/>
  <c r="F4" i="11"/>
  <c r="E4" i="11"/>
  <c r="D4" i="11"/>
  <c r="C4" i="11"/>
  <c r="B4" i="11"/>
  <c r="H3" i="11"/>
  <c r="G3" i="11"/>
  <c r="F3" i="11"/>
  <c r="E3" i="11"/>
  <c r="D3" i="11"/>
  <c r="C3" i="11"/>
  <c r="B3" i="11"/>
  <c r="F11" i="11"/>
  <c r="D10" i="11"/>
  <c r="F6" i="11"/>
  <c r="E6" i="11"/>
  <c r="E14" i="10"/>
  <c r="F13" i="10" s="1"/>
  <c r="D14" i="10"/>
  <c r="F12" i="10" s="1"/>
  <c r="D13" i="10"/>
  <c r="E12" i="10" s="1"/>
  <c r="C14" i="10"/>
  <c r="F11" i="10" s="1"/>
  <c r="C13" i="10"/>
  <c r="E11" i="10" s="1"/>
  <c r="C12" i="10"/>
  <c r="D11" i="10" s="1"/>
  <c r="C10" i="10"/>
  <c r="B14" i="10"/>
  <c r="F10" i="10" s="1"/>
  <c r="B13" i="10"/>
  <c r="E10" i="10" s="1"/>
  <c r="B12" i="10"/>
  <c r="D10" i="10" s="1"/>
  <c r="B11" i="10"/>
  <c r="G5" i="10"/>
  <c r="G6" i="10" s="1"/>
  <c r="H5" i="10"/>
  <c r="H6" i="10" s="1"/>
  <c r="F5" i="10"/>
  <c r="F6" i="10" s="1"/>
  <c r="E5" i="10"/>
  <c r="E6" i="10" s="1"/>
  <c r="D5" i="10"/>
  <c r="D6" i="10" s="1"/>
  <c r="C5" i="10"/>
  <c r="C6" i="10" s="1"/>
  <c r="B5" i="10"/>
  <c r="B6" i="10" s="1"/>
  <c r="H4" i="10"/>
  <c r="H3" i="10"/>
  <c r="G3" i="10"/>
  <c r="G4" i="10"/>
  <c r="F4" i="10"/>
  <c r="E4" i="10"/>
  <c r="D4" i="10"/>
  <c r="C4" i="10"/>
  <c r="B4" i="10"/>
  <c r="F3" i="10"/>
  <c r="E3" i="10"/>
  <c r="D3" i="10"/>
  <c r="C3" i="10"/>
  <c r="B3" i="10"/>
  <c r="O4" i="7" l="1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" i="7"/>
  <c r="M4" i="7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" i="7"/>
  <c r="K4" i="7"/>
  <c r="K5" i="7"/>
  <c r="K6" i="7"/>
  <c r="K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38" i="7"/>
  <c r="K3" i="7"/>
  <c r="I4" i="7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" i="7"/>
  <c r="G4" i="7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" i="7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M51" i="6"/>
  <c r="M52" i="6"/>
  <c r="M53" i="6"/>
  <c r="M54" i="6"/>
  <c r="M55" i="6"/>
  <c r="M56" i="6"/>
  <c r="M57" i="6"/>
  <c r="M58" i="6"/>
  <c r="M59" i="6"/>
  <c r="M60" i="6"/>
  <c r="M61" i="6"/>
  <c r="M62" i="6"/>
  <c r="M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3" i="6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3" i="5"/>
  <c r="Y3" i="5" s="1"/>
  <c r="M4" i="5"/>
  <c r="X4" i="5" s="1"/>
  <c r="M5" i="5"/>
  <c r="X5" i="5" s="1"/>
  <c r="M6" i="5"/>
  <c r="X6" i="5" s="1"/>
  <c r="M7" i="5"/>
  <c r="X7" i="5" s="1"/>
  <c r="M8" i="5"/>
  <c r="X8" i="5" s="1"/>
  <c r="M9" i="5"/>
  <c r="X9" i="5" s="1"/>
  <c r="M10" i="5"/>
  <c r="X10" i="5" s="1"/>
  <c r="M11" i="5"/>
  <c r="X11" i="5" s="1"/>
  <c r="M12" i="5"/>
  <c r="X12" i="5" s="1"/>
  <c r="M13" i="5"/>
  <c r="X13" i="5" s="1"/>
  <c r="M14" i="5"/>
  <c r="X14" i="5" s="1"/>
  <c r="M15" i="5"/>
  <c r="X15" i="5" s="1"/>
  <c r="M16" i="5"/>
  <c r="X16" i="5" s="1"/>
  <c r="M17" i="5"/>
  <c r="X17" i="5" s="1"/>
  <c r="M18" i="5"/>
  <c r="X18" i="5" s="1"/>
  <c r="M19" i="5"/>
  <c r="X19" i="5" s="1"/>
  <c r="M20" i="5"/>
  <c r="X20" i="5" s="1"/>
  <c r="M21" i="5"/>
  <c r="X21" i="5" s="1"/>
  <c r="M22" i="5"/>
  <c r="X22" i="5" s="1"/>
  <c r="M23" i="5"/>
  <c r="X23" i="5" s="1"/>
  <c r="M24" i="5"/>
  <c r="X24" i="5" s="1"/>
  <c r="M25" i="5"/>
  <c r="X25" i="5" s="1"/>
  <c r="M26" i="5"/>
  <c r="X26" i="5" s="1"/>
  <c r="M27" i="5"/>
  <c r="X27" i="5" s="1"/>
  <c r="M28" i="5"/>
  <c r="X28" i="5" s="1"/>
  <c r="M29" i="5"/>
  <c r="X29" i="5" s="1"/>
  <c r="M30" i="5"/>
  <c r="X30" i="5" s="1"/>
  <c r="M31" i="5"/>
  <c r="X31" i="5" s="1"/>
  <c r="M32" i="5"/>
  <c r="X32" i="5" s="1"/>
  <c r="M33" i="5"/>
  <c r="X33" i="5" s="1"/>
  <c r="M34" i="5"/>
  <c r="X34" i="5" s="1"/>
  <c r="M35" i="5"/>
  <c r="X35" i="5" s="1"/>
  <c r="M36" i="5"/>
  <c r="X36" i="5" s="1"/>
  <c r="M37" i="5"/>
  <c r="X37" i="5" s="1"/>
  <c r="M38" i="5"/>
  <c r="X38" i="5" s="1"/>
  <c r="M39" i="5"/>
  <c r="X39" i="5" s="1"/>
  <c r="M40" i="5"/>
  <c r="X40" i="5" s="1"/>
  <c r="M41" i="5"/>
  <c r="X41" i="5" s="1"/>
  <c r="M42" i="5"/>
  <c r="X42" i="5" s="1"/>
  <c r="M43" i="5"/>
  <c r="X43" i="5" s="1"/>
  <c r="M44" i="5"/>
  <c r="X44" i="5" s="1"/>
  <c r="M45" i="5"/>
  <c r="X45" i="5" s="1"/>
  <c r="M46" i="5"/>
  <c r="X46" i="5" s="1"/>
  <c r="M47" i="5"/>
  <c r="X47" i="5" s="1"/>
  <c r="M48" i="5"/>
  <c r="X48" i="5" s="1"/>
  <c r="M49" i="5"/>
  <c r="X49" i="5" s="1"/>
  <c r="M50" i="5"/>
  <c r="X50" i="5" s="1"/>
  <c r="M51" i="5"/>
  <c r="X51" i="5" s="1"/>
  <c r="M52" i="5"/>
  <c r="X52" i="5" s="1"/>
  <c r="M53" i="5"/>
  <c r="X53" i="5" s="1"/>
  <c r="M54" i="5"/>
  <c r="X54" i="5" s="1"/>
  <c r="M55" i="5"/>
  <c r="X55" i="5" s="1"/>
  <c r="M56" i="5"/>
  <c r="X56" i="5" s="1"/>
  <c r="M57" i="5"/>
  <c r="X57" i="5" s="1"/>
  <c r="M58" i="5"/>
  <c r="X58" i="5" s="1"/>
  <c r="M59" i="5"/>
  <c r="X59" i="5" s="1"/>
  <c r="M60" i="5"/>
  <c r="X60" i="5" s="1"/>
  <c r="M61" i="5"/>
  <c r="X61" i="5" s="1"/>
  <c r="M62" i="5"/>
  <c r="X62" i="5" s="1"/>
  <c r="M63" i="5"/>
  <c r="X63" i="5" s="1"/>
  <c r="M64" i="5"/>
  <c r="X64" i="5" s="1"/>
  <c r="M65" i="5"/>
  <c r="X65" i="5" s="1"/>
  <c r="M66" i="5"/>
  <c r="X66" i="5" s="1"/>
  <c r="M67" i="5"/>
  <c r="X67" i="5" s="1"/>
  <c r="M68" i="5"/>
  <c r="X68" i="5" s="1"/>
  <c r="M69" i="5"/>
  <c r="X69" i="5" s="1"/>
  <c r="M70" i="5"/>
  <c r="X70" i="5" s="1"/>
  <c r="M71" i="5"/>
  <c r="X71" i="5" s="1"/>
  <c r="M72" i="5"/>
  <c r="X72" i="5" s="1"/>
  <c r="M73" i="5"/>
  <c r="X73" i="5" s="1"/>
  <c r="M74" i="5"/>
  <c r="X74" i="5" s="1"/>
  <c r="M75" i="5"/>
  <c r="X75" i="5" s="1"/>
  <c r="M76" i="5"/>
  <c r="X76" i="5" s="1"/>
  <c r="M77" i="5"/>
  <c r="X77" i="5" s="1"/>
  <c r="M78" i="5"/>
  <c r="X78" i="5" s="1"/>
  <c r="M79" i="5"/>
  <c r="X79" i="5" s="1"/>
  <c r="M80" i="5"/>
  <c r="X80" i="5" s="1"/>
  <c r="M81" i="5"/>
  <c r="X81" i="5" s="1"/>
  <c r="M82" i="5"/>
  <c r="X82" i="5" s="1"/>
  <c r="M83" i="5"/>
  <c r="X83" i="5" s="1"/>
  <c r="M84" i="5"/>
  <c r="X84" i="5" s="1"/>
  <c r="M85" i="5"/>
  <c r="X85" i="5" s="1"/>
  <c r="M86" i="5"/>
  <c r="X86" i="5" s="1"/>
  <c r="M87" i="5"/>
  <c r="X87" i="5" s="1"/>
  <c r="M88" i="5"/>
  <c r="X88" i="5" s="1"/>
  <c r="M89" i="5"/>
  <c r="X89" i="5" s="1"/>
  <c r="M90" i="5"/>
  <c r="X90" i="5" s="1"/>
  <c r="M91" i="5"/>
  <c r="X91" i="5" s="1"/>
  <c r="M92" i="5"/>
  <c r="X92" i="5" s="1"/>
  <c r="M93" i="5"/>
  <c r="X93" i="5" s="1"/>
  <c r="M94" i="5"/>
  <c r="X94" i="5" s="1"/>
  <c r="M95" i="5"/>
  <c r="X95" i="5" s="1"/>
  <c r="M96" i="5"/>
  <c r="X96" i="5" s="1"/>
  <c r="M97" i="5"/>
  <c r="X97" i="5" s="1"/>
  <c r="M98" i="5"/>
  <c r="X98" i="5" s="1"/>
  <c r="M99" i="5"/>
  <c r="X99" i="5" s="1"/>
  <c r="M100" i="5"/>
  <c r="X100" i="5" s="1"/>
  <c r="M101" i="5"/>
  <c r="X101" i="5" s="1"/>
  <c r="M102" i="5"/>
  <c r="X102" i="5" s="1"/>
  <c r="M103" i="5"/>
  <c r="X103" i="5" s="1"/>
  <c r="M104" i="5"/>
  <c r="X104" i="5" s="1"/>
  <c r="M105" i="5"/>
  <c r="X105" i="5" s="1"/>
  <c r="M106" i="5"/>
  <c r="X106" i="5" s="1"/>
  <c r="M107" i="5"/>
  <c r="X107" i="5" s="1"/>
  <c r="M108" i="5"/>
  <c r="X108" i="5" s="1"/>
  <c r="M109" i="5"/>
  <c r="X109" i="5" s="1"/>
  <c r="M110" i="5"/>
  <c r="X110" i="5" s="1"/>
  <c r="M111" i="5"/>
  <c r="X111" i="5" s="1"/>
  <c r="M112" i="5"/>
  <c r="X112" i="5" s="1"/>
  <c r="M113" i="5"/>
  <c r="X113" i="5" s="1"/>
  <c r="M114" i="5"/>
  <c r="X114" i="5" s="1"/>
  <c r="M115" i="5"/>
  <c r="X115" i="5" s="1"/>
  <c r="M116" i="5"/>
  <c r="X116" i="5" s="1"/>
  <c r="M117" i="5"/>
  <c r="X117" i="5" s="1"/>
  <c r="M118" i="5"/>
  <c r="X118" i="5" s="1"/>
  <c r="M119" i="5"/>
  <c r="X119" i="5" s="1"/>
  <c r="M120" i="5"/>
  <c r="X120" i="5" s="1"/>
  <c r="M121" i="5"/>
  <c r="X121" i="5" s="1"/>
  <c r="M122" i="5"/>
  <c r="X122" i="5" s="1"/>
  <c r="M3" i="5"/>
  <c r="X3" i="5" s="1"/>
  <c r="K4" i="5"/>
  <c r="W4" i="5" s="1"/>
  <c r="K5" i="5"/>
  <c r="W5" i="5" s="1"/>
  <c r="K6" i="5"/>
  <c r="W6" i="5" s="1"/>
  <c r="K7" i="5"/>
  <c r="W7" i="5" s="1"/>
  <c r="K8" i="5"/>
  <c r="W8" i="5" s="1"/>
  <c r="K9" i="5"/>
  <c r="W9" i="5" s="1"/>
  <c r="K10" i="5"/>
  <c r="W10" i="5" s="1"/>
  <c r="K11" i="5"/>
  <c r="W11" i="5" s="1"/>
  <c r="K12" i="5"/>
  <c r="W12" i="5" s="1"/>
  <c r="K13" i="5"/>
  <c r="W13" i="5" s="1"/>
  <c r="K14" i="5"/>
  <c r="W14" i="5" s="1"/>
  <c r="K15" i="5"/>
  <c r="W15" i="5" s="1"/>
  <c r="K16" i="5"/>
  <c r="W16" i="5" s="1"/>
  <c r="K17" i="5"/>
  <c r="W17" i="5" s="1"/>
  <c r="K18" i="5"/>
  <c r="W18" i="5" s="1"/>
  <c r="K19" i="5"/>
  <c r="W19" i="5" s="1"/>
  <c r="K20" i="5"/>
  <c r="W20" i="5" s="1"/>
  <c r="K21" i="5"/>
  <c r="W21" i="5" s="1"/>
  <c r="K22" i="5"/>
  <c r="W22" i="5" s="1"/>
  <c r="K23" i="5"/>
  <c r="W23" i="5" s="1"/>
  <c r="K24" i="5"/>
  <c r="W24" i="5" s="1"/>
  <c r="K25" i="5"/>
  <c r="W25" i="5" s="1"/>
  <c r="K26" i="5"/>
  <c r="W26" i="5" s="1"/>
  <c r="K27" i="5"/>
  <c r="W27" i="5" s="1"/>
  <c r="K28" i="5"/>
  <c r="W28" i="5" s="1"/>
  <c r="K29" i="5"/>
  <c r="W29" i="5" s="1"/>
  <c r="K30" i="5"/>
  <c r="W30" i="5" s="1"/>
  <c r="K31" i="5"/>
  <c r="W31" i="5" s="1"/>
  <c r="K32" i="5"/>
  <c r="W32" i="5" s="1"/>
  <c r="K33" i="5"/>
  <c r="W33" i="5" s="1"/>
  <c r="K34" i="5"/>
  <c r="W34" i="5" s="1"/>
  <c r="K35" i="5"/>
  <c r="W35" i="5" s="1"/>
  <c r="K36" i="5"/>
  <c r="W36" i="5" s="1"/>
  <c r="K37" i="5"/>
  <c r="W37" i="5" s="1"/>
  <c r="K38" i="5"/>
  <c r="W38" i="5" s="1"/>
  <c r="K39" i="5"/>
  <c r="W39" i="5" s="1"/>
  <c r="K40" i="5"/>
  <c r="W40" i="5" s="1"/>
  <c r="K41" i="5"/>
  <c r="W41" i="5" s="1"/>
  <c r="K42" i="5"/>
  <c r="W42" i="5" s="1"/>
  <c r="K43" i="5"/>
  <c r="W43" i="5" s="1"/>
  <c r="K44" i="5"/>
  <c r="W44" i="5" s="1"/>
  <c r="K45" i="5"/>
  <c r="W45" i="5" s="1"/>
  <c r="K46" i="5"/>
  <c r="W46" i="5" s="1"/>
  <c r="K47" i="5"/>
  <c r="W47" i="5" s="1"/>
  <c r="K48" i="5"/>
  <c r="W48" i="5" s="1"/>
  <c r="K49" i="5"/>
  <c r="W49" i="5" s="1"/>
  <c r="K50" i="5"/>
  <c r="W50" i="5" s="1"/>
  <c r="K51" i="5"/>
  <c r="W51" i="5" s="1"/>
  <c r="K52" i="5"/>
  <c r="W52" i="5" s="1"/>
  <c r="K53" i="5"/>
  <c r="W53" i="5" s="1"/>
  <c r="K54" i="5"/>
  <c r="W54" i="5" s="1"/>
  <c r="K55" i="5"/>
  <c r="W55" i="5" s="1"/>
  <c r="K56" i="5"/>
  <c r="W56" i="5" s="1"/>
  <c r="K57" i="5"/>
  <c r="W57" i="5" s="1"/>
  <c r="K58" i="5"/>
  <c r="W58" i="5" s="1"/>
  <c r="K59" i="5"/>
  <c r="W59" i="5" s="1"/>
  <c r="K60" i="5"/>
  <c r="W60" i="5" s="1"/>
  <c r="K61" i="5"/>
  <c r="W61" i="5" s="1"/>
  <c r="K62" i="5"/>
  <c r="W62" i="5" s="1"/>
  <c r="K63" i="5"/>
  <c r="W63" i="5" s="1"/>
  <c r="K64" i="5"/>
  <c r="W64" i="5" s="1"/>
  <c r="K65" i="5"/>
  <c r="W65" i="5" s="1"/>
  <c r="K66" i="5"/>
  <c r="W66" i="5" s="1"/>
  <c r="K67" i="5"/>
  <c r="W67" i="5" s="1"/>
  <c r="K68" i="5"/>
  <c r="W68" i="5" s="1"/>
  <c r="K69" i="5"/>
  <c r="W69" i="5" s="1"/>
  <c r="K70" i="5"/>
  <c r="W70" i="5" s="1"/>
  <c r="K71" i="5"/>
  <c r="W71" i="5" s="1"/>
  <c r="K72" i="5"/>
  <c r="W72" i="5" s="1"/>
  <c r="K73" i="5"/>
  <c r="W73" i="5" s="1"/>
  <c r="K74" i="5"/>
  <c r="W74" i="5" s="1"/>
  <c r="K75" i="5"/>
  <c r="W75" i="5" s="1"/>
  <c r="K76" i="5"/>
  <c r="W76" i="5" s="1"/>
  <c r="K77" i="5"/>
  <c r="W77" i="5" s="1"/>
  <c r="K78" i="5"/>
  <c r="W78" i="5" s="1"/>
  <c r="K79" i="5"/>
  <c r="W79" i="5" s="1"/>
  <c r="K80" i="5"/>
  <c r="W80" i="5" s="1"/>
  <c r="K81" i="5"/>
  <c r="W81" i="5" s="1"/>
  <c r="K82" i="5"/>
  <c r="W82" i="5" s="1"/>
  <c r="K83" i="5"/>
  <c r="W83" i="5" s="1"/>
  <c r="K84" i="5"/>
  <c r="W84" i="5" s="1"/>
  <c r="K85" i="5"/>
  <c r="W85" i="5" s="1"/>
  <c r="K86" i="5"/>
  <c r="W86" i="5" s="1"/>
  <c r="K87" i="5"/>
  <c r="W87" i="5" s="1"/>
  <c r="K88" i="5"/>
  <c r="W88" i="5" s="1"/>
  <c r="K89" i="5"/>
  <c r="W89" i="5" s="1"/>
  <c r="K90" i="5"/>
  <c r="W90" i="5" s="1"/>
  <c r="K91" i="5"/>
  <c r="W91" i="5" s="1"/>
  <c r="K92" i="5"/>
  <c r="W92" i="5" s="1"/>
  <c r="K93" i="5"/>
  <c r="W93" i="5" s="1"/>
  <c r="K94" i="5"/>
  <c r="W94" i="5" s="1"/>
  <c r="K95" i="5"/>
  <c r="W95" i="5" s="1"/>
  <c r="K96" i="5"/>
  <c r="W96" i="5" s="1"/>
  <c r="K97" i="5"/>
  <c r="W97" i="5" s="1"/>
  <c r="K98" i="5"/>
  <c r="W98" i="5" s="1"/>
  <c r="K99" i="5"/>
  <c r="W99" i="5" s="1"/>
  <c r="K100" i="5"/>
  <c r="W100" i="5" s="1"/>
  <c r="K101" i="5"/>
  <c r="W101" i="5" s="1"/>
  <c r="K102" i="5"/>
  <c r="W102" i="5" s="1"/>
  <c r="K103" i="5"/>
  <c r="W103" i="5" s="1"/>
  <c r="K104" i="5"/>
  <c r="W104" i="5" s="1"/>
  <c r="K105" i="5"/>
  <c r="W105" i="5" s="1"/>
  <c r="K106" i="5"/>
  <c r="W106" i="5" s="1"/>
  <c r="K107" i="5"/>
  <c r="W107" i="5" s="1"/>
  <c r="K108" i="5"/>
  <c r="W108" i="5" s="1"/>
  <c r="K109" i="5"/>
  <c r="W109" i="5" s="1"/>
  <c r="K110" i="5"/>
  <c r="W110" i="5" s="1"/>
  <c r="K111" i="5"/>
  <c r="W111" i="5" s="1"/>
  <c r="K112" i="5"/>
  <c r="W112" i="5" s="1"/>
  <c r="K113" i="5"/>
  <c r="W113" i="5" s="1"/>
  <c r="K114" i="5"/>
  <c r="W114" i="5" s="1"/>
  <c r="K115" i="5"/>
  <c r="W115" i="5" s="1"/>
  <c r="K116" i="5"/>
  <c r="W116" i="5" s="1"/>
  <c r="K117" i="5"/>
  <c r="W117" i="5" s="1"/>
  <c r="K118" i="5"/>
  <c r="W118" i="5" s="1"/>
  <c r="K119" i="5"/>
  <c r="W119" i="5" s="1"/>
  <c r="K120" i="5"/>
  <c r="W120" i="5" s="1"/>
  <c r="K121" i="5"/>
  <c r="W121" i="5" s="1"/>
  <c r="K122" i="5"/>
  <c r="W122" i="5" s="1"/>
  <c r="K3" i="5"/>
  <c r="W3" i="5" s="1"/>
  <c r="I4" i="5"/>
  <c r="V4" i="5" s="1"/>
  <c r="I5" i="5"/>
  <c r="V5" i="5" s="1"/>
  <c r="I6" i="5"/>
  <c r="V6" i="5" s="1"/>
  <c r="I7" i="5"/>
  <c r="V7" i="5" s="1"/>
  <c r="I8" i="5"/>
  <c r="V8" i="5" s="1"/>
  <c r="I9" i="5"/>
  <c r="V9" i="5" s="1"/>
  <c r="I10" i="5"/>
  <c r="V10" i="5" s="1"/>
  <c r="I11" i="5"/>
  <c r="V11" i="5" s="1"/>
  <c r="I12" i="5"/>
  <c r="V12" i="5" s="1"/>
  <c r="I13" i="5"/>
  <c r="V13" i="5" s="1"/>
  <c r="I14" i="5"/>
  <c r="V14" i="5" s="1"/>
  <c r="I15" i="5"/>
  <c r="V15" i="5" s="1"/>
  <c r="I16" i="5"/>
  <c r="V16" i="5" s="1"/>
  <c r="I17" i="5"/>
  <c r="V17" i="5" s="1"/>
  <c r="I18" i="5"/>
  <c r="V18" i="5" s="1"/>
  <c r="I19" i="5"/>
  <c r="V19" i="5" s="1"/>
  <c r="I20" i="5"/>
  <c r="V20" i="5" s="1"/>
  <c r="I21" i="5"/>
  <c r="V21" i="5" s="1"/>
  <c r="I22" i="5"/>
  <c r="V22" i="5" s="1"/>
  <c r="I23" i="5"/>
  <c r="V23" i="5" s="1"/>
  <c r="I24" i="5"/>
  <c r="V24" i="5" s="1"/>
  <c r="I25" i="5"/>
  <c r="V25" i="5" s="1"/>
  <c r="I26" i="5"/>
  <c r="V26" i="5" s="1"/>
  <c r="I27" i="5"/>
  <c r="V27" i="5" s="1"/>
  <c r="I28" i="5"/>
  <c r="V28" i="5" s="1"/>
  <c r="I29" i="5"/>
  <c r="V29" i="5" s="1"/>
  <c r="I30" i="5"/>
  <c r="V30" i="5" s="1"/>
  <c r="I31" i="5"/>
  <c r="V31" i="5" s="1"/>
  <c r="I32" i="5"/>
  <c r="V32" i="5" s="1"/>
  <c r="I33" i="5"/>
  <c r="V33" i="5" s="1"/>
  <c r="I34" i="5"/>
  <c r="V34" i="5" s="1"/>
  <c r="I35" i="5"/>
  <c r="V35" i="5" s="1"/>
  <c r="I36" i="5"/>
  <c r="V36" i="5" s="1"/>
  <c r="I37" i="5"/>
  <c r="V37" i="5" s="1"/>
  <c r="I38" i="5"/>
  <c r="V38" i="5" s="1"/>
  <c r="I39" i="5"/>
  <c r="V39" i="5" s="1"/>
  <c r="I40" i="5"/>
  <c r="V40" i="5" s="1"/>
  <c r="I41" i="5"/>
  <c r="V41" i="5" s="1"/>
  <c r="I42" i="5"/>
  <c r="V42" i="5" s="1"/>
  <c r="I43" i="5"/>
  <c r="V43" i="5" s="1"/>
  <c r="I44" i="5"/>
  <c r="V44" i="5" s="1"/>
  <c r="I45" i="5"/>
  <c r="V45" i="5" s="1"/>
  <c r="I46" i="5"/>
  <c r="V46" i="5" s="1"/>
  <c r="I47" i="5"/>
  <c r="V47" i="5" s="1"/>
  <c r="I48" i="5"/>
  <c r="V48" i="5" s="1"/>
  <c r="I49" i="5"/>
  <c r="V49" i="5" s="1"/>
  <c r="I50" i="5"/>
  <c r="V50" i="5" s="1"/>
  <c r="I51" i="5"/>
  <c r="V51" i="5" s="1"/>
  <c r="I52" i="5"/>
  <c r="V52" i="5" s="1"/>
  <c r="I53" i="5"/>
  <c r="V53" i="5" s="1"/>
  <c r="I54" i="5"/>
  <c r="V54" i="5" s="1"/>
  <c r="I55" i="5"/>
  <c r="V55" i="5" s="1"/>
  <c r="I56" i="5"/>
  <c r="V56" i="5" s="1"/>
  <c r="I57" i="5"/>
  <c r="V57" i="5" s="1"/>
  <c r="I58" i="5"/>
  <c r="V58" i="5" s="1"/>
  <c r="I59" i="5"/>
  <c r="V59" i="5" s="1"/>
  <c r="I60" i="5"/>
  <c r="V60" i="5" s="1"/>
  <c r="I61" i="5"/>
  <c r="V61" i="5" s="1"/>
  <c r="I62" i="5"/>
  <c r="V62" i="5" s="1"/>
  <c r="I63" i="5"/>
  <c r="V63" i="5" s="1"/>
  <c r="I64" i="5"/>
  <c r="V64" i="5" s="1"/>
  <c r="I65" i="5"/>
  <c r="V65" i="5" s="1"/>
  <c r="I66" i="5"/>
  <c r="V66" i="5" s="1"/>
  <c r="I67" i="5"/>
  <c r="V67" i="5" s="1"/>
  <c r="I68" i="5"/>
  <c r="V68" i="5" s="1"/>
  <c r="I69" i="5"/>
  <c r="V69" i="5" s="1"/>
  <c r="I70" i="5"/>
  <c r="V70" i="5" s="1"/>
  <c r="I71" i="5"/>
  <c r="V71" i="5" s="1"/>
  <c r="I72" i="5"/>
  <c r="V72" i="5" s="1"/>
  <c r="I73" i="5"/>
  <c r="V73" i="5" s="1"/>
  <c r="I74" i="5"/>
  <c r="V74" i="5" s="1"/>
  <c r="I75" i="5"/>
  <c r="V75" i="5" s="1"/>
  <c r="I76" i="5"/>
  <c r="V76" i="5" s="1"/>
  <c r="I77" i="5"/>
  <c r="V77" i="5" s="1"/>
  <c r="I78" i="5"/>
  <c r="V78" i="5" s="1"/>
  <c r="I79" i="5"/>
  <c r="V79" i="5" s="1"/>
  <c r="I80" i="5"/>
  <c r="V80" i="5" s="1"/>
  <c r="I81" i="5"/>
  <c r="V81" i="5" s="1"/>
  <c r="I82" i="5"/>
  <c r="V82" i="5" s="1"/>
  <c r="I83" i="5"/>
  <c r="V83" i="5" s="1"/>
  <c r="I84" i="5"/>
  <c r="V84" i="5" s="1"/>
  <c r="I85" i="5"/>
  <c r="V85" i="5" s="1"/>
  <c r="I86" i="5"/>
  <c r="V86" i="5" s="1"/>
  <c r="I87" i="5"/>
  <c r="V87" i="5" s="1"/>
  <c r="I88" i="5"/>
  <c r="V88" i="5" s="1"/>
  <c r="I89" i="5"/>
  <c r="V89" i="5" s="1"/>
  <c r="I90" i="5"/>
  <c r="V90" i="5" s="1"/>
  <c r="I91" i="5"/>
  <c r="V91" i="5" s="1"/>
  <c r="I92" i="5"/>
  <c r="V92" i="5" s="1"/>
  <c r="I93" i="5"/>
  <c r="V93" i="5" s="1"/>
  <c r="I94" i="5"/>
  <c r="V94" i="5" s="1"/>
  <c r="I95" i="5"/>
  <c r="V95" i="5" s="1"/>
  <c r="I96" i="5"/>
  <c r="V96" i="5" s="1"/>
  <c r="I97" i="5"/>
  <c r="V97" i="5" s="1"/>
  <c r="I98" i="5"/>
  <c r="V98" i="5" s="1"/>
  <c r="I99" i="5"/>
  <c r="V99" i="5" s="1"/>
  <c r="I100" i="5"/>
  <c r="V100" i="5" s="1"/>
  <c r="I101" i="5"/>
  <c r="V101" i="5" s="1"/>
  <c r="I102" i="5"/>
  <c r="V102" i="5" s="1"/>
  <c r="I103" i="5"/>
  <c r="V103" i="5" s="1"/>
  <c r="I104" i="5"/>
  <c r="V104" i="5" s="1"/>
  <c r="I105" i="5"/>
  <c r="V105" i="5" s="1"/>
  <c r="I106" i="5"/>
  <c r="V106" i="5" s="1"/>
  <c r="I107" i="5"/>
  <c r="V107" i="5" s="1"/>
  <c r="I108" i="5"/>
  <c r="V108" i="5" s="1"/>
  <c r="I109" i="5"/>
  <c r="V109" i="5" s="1"/>
  <c r="I110" i="5"/>
  <c r="V110" i="5" s="1"/>
  <c r="I111" i="5"/>
  <c r="V111" i="5" s="1"/>
  <c r="I112" i="5"/>
  <c r="V112" i="5" s="1"/>
  <c r="I113" i="5"/>
  <c r="V113" i="5" s="1"/>
  <c r="I114" i="5"/>
  <c r="V114" i="5" s="1"/>
  <c r="I115" i="5"/>
  <c r="V115" i="5" s="1"/>
  <c r="I116" i="5"/>
  <c r="V116" i="5" s="1"/>
  <c r="I117" i="5"/>
  <c r="V117" i="5" s="1"/>
  <c r="I118" i="5"/>
  <c r="V118" i="5" s="1"/>
  <c r="I119" i="5"/>
  <c r="V119" i="5" s="1"/>
  <c r="I120" i="5"/>
  <c r="V120" i="5" s="1"/>
  <c r="I121" i="5"/>
  <c r="V121" i="5" s="1"/>
  <c r="I122" i="5"/>
  <c r="V122" i="5" s="1"/>
  <c r="I3" i="5"/>
  <c r="V3" i="5" s="1"/>
  <c r="G4" i="5"/>
  <c r="U4" i="5" s="1"/>
  <c r="G5" i="5"/>
  <c r="U5" i="5" s="1"/>
  <c r="G6" i="5"/>
  <c r="U6" i="5" s="1"/>
  <c r="G7" i="5"/>
  <c r="U7" i="5" s="1"/>
  <c r="G8" i="5"/>
  <c r="U8" i="5" s="1"/>
  <c r="G9" i="5"/>
  <c r="U9" i="5" s="1"/>
  <c r="G10" i="5"/>
  <c r="U10" i="5" s="1"/>
  <c r="G11" i="5"/>
  <c r="U11" i="5" s="1"/>
  <c r="G12" i="5"/>
  <c r="U12" i="5" s="1"/>
  <c r="G13" i="5"/>
  <c r="U13" i="5" s="1"/>
  <c r="G14" i="5"/>
  <c r="U14" i="5" s="1"/>
  <c r="G15" i="5"/>
  <c r="U15" i="5" s="1"/>
  <c r="G16" i="5"/>
  <c r="U16" i="5" s="1"/>
  <c r="G17" i="5"/>
  <c r="U17" i="5" s="1"/>
  <c r="G18" i="5"/>
  <c r="U18" i="5" s="1"/>
  <c r="G19" i="5"/>
  <c r="U19" i="5" s="1"/>
  <c r="G20" i="5"/>
  <c r="U20" i="5" s="1"/>
  <c r="G21" i="5"/>
  <c r="U21" i="5" s="1"/>
  <c r="G22" i="5"/>
  <c r="U22" i="5" s="1"/>
  <c r="G23" i="5"/>
  <c r="U23" i="5" s="1"/>
  <c r="G24" i="5"/>
  <c r="U24" i="5" s="1"/>
  <c r="G25" i="5"/>
  <c r="U25" i="5" s="1"/>
  <c r="G26" i="5"/>
  <c r="U26" i="5" s="1"/>
  <c r="G27" i="5"/>
  <c r="U27" i="5" s="1"/>
  <c r="G28" i="5"/>
  <c r="U28" i="5" s="1"/>
  <c r="G29" i="5"/>
  <c r="U29" i="5" s="1"/>
  <c r="G30" i="5"/>
  <c r="U30" i="5" s="1"/>
  <c r="G31" i="5"/>
  <c r="U31" i="5" s="1"/>
  <c r="G32" i="5"/>
  <c r="U32" i="5" s="1"/>
  <c r="G33" i="5"/>
  <c r="U33" i="5" s="1"/>
  <c r="G34" i="5"/>
  <c r="U34" i="5" s="1"/>
  <c r="G35" i="5"/>
  <c r="U35" i="5" s="1"/>
  <c r="G36" i="5"/>
  <c r="U36" i="5" s="1"/>
  <c r="G37" i="5"/>
  <c r="U37" i="5" s="1"/>
  <c r="G38" i="5"/>
  <c r="U38" i="5" s="1"/>
  <c r="G39" i="5"/>
  <c r="U39" i="5" s="1"/>
  <c r="G40" i="5"/>
  <c r="U40" i="5" s="1"/>
  <c r="G41" i="5"/>
  <c r="U41" i="5" s="1"/>
  <c r="G42" i="5"/>
  <c r="U42" i="5" s="1"/>
  <c r="G43" i="5"/>
  <c r="U43" i="5" s="1"/>
  <c r="G44" i="5"/>
  <c r="U44" i="5" s="1"/>
  <c r="G45" i="5"/>
  <c r="U45" i="5" s="1"/>
  <c r="G46" i="5"/>
  <c r="U46" i="5" s="1"/>
  <c r="G47" i="5"/>
  <c r="U47" i="5" s="1"/>
  <c r="G48" i="5"/>
  <c r="U48" i="5" s="1"/>
  <c r="G49" i="5"/>
  <c r="U49" i="5" s="1"/>
  <c r="G50" i="5"/>
  <c r="U50" i="5" s="1"/>
  <c r="G51" i="5"/>
  <c r="U51" i="5" s="1"/>
  <c r="G52" i="5"/>
  <c r="U52" i="5" s="1"/>
  <c r="G53" i="5"/>
  <c r="U53" i="5" s="1"/>
  <c r="G54" i="5"/>
  <c r="U54" i="5" s="1"/>
  <c r="G55" i="5"/>
  <c r="U55" i="5" s="1"/>
  <c r="G56" i="5"/>
  <c r="U56" i="5" s="1"/>
  <c r="G57" i="5"/>
  <c r="U57" i="5" s="1"/>
  <c r="G58" i="5"/>
  <c r="U58" i="5" s="1"/>
  <c r="G59" i="5"/>
  <c r="U59" i="5" s="1"/>
  <c r="G60" i="5"/>
  <c r="U60" i="5" s="1"/>
  <c r="G61" i="5"/>
  <c r="U61" i="5" s="1"/>
  <c r="G62" i="5"/>
  <c r="U62" i="5" s="1"/>
  <c r="G63" i="5"/>
  <c r="U63" i="5" s="1"/>
  <c r="G64" i="5"/>
  <c r="U64" i="5" s="1"/>
  <c r="G65" i="5"/>
  <c r="U65" i="5" s="1"/>
  <c r="G66" i="5"/>
  <c r="U66" i="5" s="1"/>
  <c r="G67" i="5"/>
  <c r="U67" i="5" s="1"/>
  <c r="G68" i="5"/>
  <c r="U68" i="5" s="1"/>
  <c r="G69" i="5"/>
  <c r="U69" i="5" s="1"/>
  <c r="G70" i="5"/>
  <c r="U70" i="5" s="1"/>
  <c r="G71" i="5"/>
  <c r="U71" i="5" s="1"/>
  <c r="G72" i="5"/>
  <c r="U72" i="5" s="1"/>
  <c r="G73" i="5"/>
  <c r="U73" i="5" s="1"/>
  <c r="G74" i="5"/>
  <c r="U74" i="5" s="1"/>
  <c r="G75" i="5"/>
  <c r="U75" i="5" s="1"/>
  <c r="G76" i="5"/>
  <c r="U76" i="5" s="1"/>
  <c r="G77" i="5"/>
  <c r="U77" i="5" s="1"/>
  <c r="G78" i="5"/>
  <c r="U78" i="5" s="1"/>
  <c r="G79" i="5"/>
  <c r="U79" i="5" s="1"/>
  <c r="G80" i="5"/>
  <c r="U80" i="5" s="1"/>
  <c r="G81" i="5"/>
  <c r="U81" i="5" s="1"/>
  <c r="G82" i="5"/>
  <c r="U82" i="5" s="1"/>
  <c r="G83" i="5"/>
  <c r="U83" i="5" s="1"/>
  <c r="G84" i="5"/>
  <c r="U84" i="5" s="1"/>
  <c r="G85" i="5"/>
  <c r="U85" i="5" s="1"/>
  <c r="G86" i="5"/>
  <c r="U86" i="5" s="1"/>
  <c r="G87" i="5"/>
  <c r="U87" i="5" s="1"/>
  <c r="G88" i="5"/>
  <c r="U88" i="5" s="1"/>
  <c r="G89" i="5"/>
  <c r="U89" i="5" s="1"/>
  <c r="G90" i="5"/>
  <c r="U90" i="5" s="1"/>
  <c r="G91" i="5"/>
  <c r="U91" i="5" s="1"/>
  <c r="G92" i="5"/>
  <c r="U92" i="5" s="1"/>
  <c r="G93" i="5"/>
  <c r="U93" i="5" s="1"/>
  <c r="G94" i="5"/>
  <c r="U94" i="5" s="1"/>
  <c r="G95" i="5"/>
  <c r="U95" i="5" s="1"/>
  <c r="G96" i="5"/>
  <c r="U96" i="5" s="1"/>
  <c r="G97" i="5"/>
  <c r="U97" i="5" s="1"/>
  <c r="G98" i="5"/>
  <c r="U98" i="5" s="1"/>
  <c r="G99" i="5"/>
  <c r="U99" i="5" s="1"/>
  <c r="G100" i="5"/>
  <c r="U100" i="5" s="1"/>
  <c r="G101" i="5"/>
  <c r="U101" i="5" s="1"/>
  <c r="G102" i="5"/>
  <c r="U102" i="5" s="1"/>
  <c r="G103" i="5"/>
  <c r="U103" i="5" s="1"/>
  <c r="G104" i="5"/>
  <c r="U104" i="5" s="1"/>
  <c r="G105" i="5"/>
  <c r="U105" i="5" s="1"/>
  <c r="G106" i="5"/>
  <c r="U106" i="5" s="1"/>
  <c r="G107" i="5"/>
  <c r="U107" i="5" s="1"/>
  <c r="G108" i="5"/>
  <c r="U108" i="5" s="1"/>
  <c r="G109" i="5"/>
  <c r="U109" i="5" s="1"/>
  <c r="G110" i="5"/>
  <c r="U110" i="5" s="1"/>
  <c r="G111" i="5"/>
  <c r="U111" i="5" s="1"/>
  <c r="G112" i="5"/>
  <c r="U112" i="5" s="1"/>
  <c r="G113" i="5"/>
  <c r="U113" i="5" s="1"/>
  <c r="G114" i="5"/>
  <c r="U114" i="5" s="1"/>
  <c r="G115" i="5"/>
  <c r="U115" i="5" s="1"/>
  <c r="G116" i="5"/>
  <c r="U116" i="5" s="1"/>
  <c r="G117" i="5"/>
  <c r="U117" i="5" s="1"/>
  <c r="G118" i="5"/>
  <c r="U118" i="5" s="1"/>
  <c r="G119" i="5"/>
  <c r="U119" i="5" s="1"/>
  <c r="G120" i="5"/>
  <c r="U120" i="5" s="1"/>
  <c r="G121" i="5"/>
  <c r="U121" i="5" s="1"/>
  <c r="G122" i="5"/>
  <c r="U122" i="5" s="1"/>
  <c r="G3" i="5"/>
  <c r="U3" i="5" s="1"/>
  <c r="E4" i="5"/>
  <c r="T4" i="5" s="1"/>
  <c r="E5" i="5"/>
  <c r="T5" i="5" s="1"/>
  <c r="E6" i="5"/>
  <c r="T6" i="5" s="1"/>
  <c r="E7" i="5"/>
  <c r="T7" i="5" s="1"/>
  <c r="E8" i="5"/>
  <c r="T8" i="5" s="1"/>
  <c r="E9" i="5"/>
  <c r="T9" i="5" s="1"/>
  <c r="E10" i="5"/>
  <c r="T10" i="5" s="1"/>
  <c r="E11" i="5"/>
  <c r="T11" i="5" s="1"/>
  <c r="E12" i="5"/>
  <c r="T12" i="5" s="1"/>
  <c r="E13" i="5"/>
  <c r="T13" i="5" s="1"/>
  <c r="E14" i="5"/>
  <c r="T14" i="5" s="1"/>
  <c r="E15" i="5"/>
  <c r="T15" i="5" s="1"/>
  <c r="E16" i="5"/>
  <c r="T16" i="5" s="1"/>
  <c r="E17" i="5"/>
  <c r="T17" i="5" s="1"/>
  <c r="E18" i="5"/>
  <c r="T18" i="5" s="1"/>
  <c r="E19" i="5"/>
  <c r="T19" i="5" s="1"/>
  <c r="E20" i="5"/>
  <c r="T20" i="5" s="1"/>
  <c r="E21" i="5"/>
  <c r="T21" i="5" s="1"/>
  <c r="E22" i="5"/>
  <c r="T22" i="5" s="1"/>
  <c r="E23" i="5"/>
  <c r="T23" i="5" s="1"/>
  <c r="E24" i="5"/>
  <c r="T24" i="5" s="1"/>
  <c r="E25" i="5"/>
  <c r="T25" i="5" s="1"/>
  <c r="E26" i="5"/>
  <c r="T26" i="5" s="1"/>
  <c r="E27" i="5"/>
  <c r="T27" i="5" s="1"/>
  <c r="E28" i="5"/>
  <c r="T28" i="5" s="1"/>
  <c r="E29" i="5"/>
  <c r="T29" i="5" s="1"/>
  <c r="E30" i="5"/>
  <c r="T30" i="5" s="1"/>
  <c r="E31" i="5"/>
  <c r="T31" i="5" s="1"/>
  <c r="E32" i="5"/>
  <c r="T32" i="5" s="1"/>
  <c r="E33" i="5"/>
  <c r="T33" i="5" s="1"/>
  <c r="E34" i="5"/>
  <c r="T34" i="5" s="1"/>
  <c r="E35" i="5"/>
  <c r="T35" i="5" s="1"/>
  <c r="E36" i="5"/>
  <c r="T36" i="5" s="1"/>
  <c r="E37" i="5"/>
  <c r="T37" i="5" s="1"/>
  <c r="E38" i="5"/>
  <c r="T38" i="5" s="1"/>
  <c r="E39" i="5"/>
  <c r="T39" i="5" s="1"/>
  <c r="E40" i="5"/>
  <c r="T40" i="5" s="1"/>
  <c r="E41" i="5"/>
  <c r="T41" i="5" s="1"/>
  <c r="E42" i="5"/>
  <c r="T42" i="5" s="1"/>
  <c r="E43" i="5"/>
  <c r="T43" i="5" s="1"/>
  <c r="E44" i="5"/>
  <c r="T44" i="5" s="1"/>
  <c r="E45" i="5"/>
  <c r="T45" i="5" s="1"/>
  <c r="E46" i="5"/>
  <c r="T46" i="5" s="1"/>
  <c r="E47" i="5"/>
  <c r="T47" i="5" s="1"/>
  <c r="E48" i="5"/>
  <c r="T48" i="5" s="1"/>
  <c r="E49" i="5"/>
  <c r="T49" i="5" s="1"/>
  <c r="E50" i="5"/>
  <c r="T50" i="5" s="1"/>
  <c r="E51" i="5"/>
  <c r="T51" i="5" s="1"/>
  <c r="E52" i="5"/>
  <c r="T52" i="5" s="1"/>
  <c r="E53" i="5"/>
  <c r="T53" i="5" s="1"/>
  <c r="E54" i="5"/>
  <c r="T54" i="5" s="1"/>
  <c r="E55" i="5"/>
  <c r="T55" i="5" s="1"/>
  <c r="E56" i="5"/>
  <c r="T56" i="5" s="1"/>
  <c r="E57" i="5"/>
  <c r="T57" i="5" s="1"/>
  <c r="E58" i="5"/>
  <c r="T58" i="5" s="1"/>
  <c r="E59" i="5"/>
  <c r="T59" i="5" s="1"/>
  <c r="E60" i="5"/>
  <c r="T60" i="5" s="1"/>
  <c r="E61" i="5"/>
  <c r="T61" i="5" s="1"/>
  <c r="E62" i="5"/>
  <c r="T62" i="5" s="1"/>
  <c r="E63" i="5"/>
  <c r="T63" i="5" s="1"/>
  <c r="E64" i="5"/>
  <c r="T64" i="5" s="1"/>
  <c r="E65" i="5"/>
  <c r="T65" i="5" s="1"/>
  <c r="E66" i="5"/>
  <c r="T66" i="5" s="1"/>
  <c r="E67" i="5"/>
  <c r="T67" i="5" s="1"/>
  <c r="E68" i="5"/>
  <c r="T68" i="5" s="1"/>
  <c r="E69" i="5"/>
  <c r="T69" i="5" s="1"/>
  <c r="E70" i="5"/>
  <c r="T70" i="5" s="1"/>
  <c r="E71" i="5"/>
  <c r="T71" i="5" s="1"/>
  <c r="E72" i="5"/>
  <c r="T72" i="5" s="1"/>
  <c r="E73" i="5"/>
  <c r="T73" i="5" s="1"/>
  <c r="E74" i="5"/>
  <c r="T74" i="5" s="1"/>
  <c r="E75" i="5"/>
  <c r="T75" i="5" s="1"/>
  <c r="E76" i="5"/>
  <c r="T76" i="5" s="1"/>
  <c r="E77" i="5"/>
  <c r="T77" i="5" s="1"/>
  <c r="E78" i="5"/>
  <c r="T78" i="5" s="1"/>
  <c r="E79" i="5"/>
  <c r="T79" i="5" s="1"/>
  <c r="E80" i="5"/>
  <c r="T80" i="5" s="1"/>
  <c r="E81" i="5"/>
  <c r="T81" i="5" s="1"/>
  <c r="E82" i="5"/>
  <c r="T82" i="5" s="1"/>
  <c r="E83" i="5"/>
  <c r="T83" i="5" s="1"/>
  <c r="E84" i="5"/>
  <c r="T84" i="5" s="1"/>
  <c r="E85" i="5"/>
  <c r="T85" i="5" s="1"/>
  <c r="E86" i="5"/>
  <c r="T86" i="5" s="1"/>
  <c r="E87" i="5"/>
  <c r="T87" i="5" s="1"/>
  <c r="E88" i="5"/>
  <c r="T88" i="5" s="1"/>
  <c r="E89" i="5"/>
  <c r="T89" i="5" s="1"/>
  <c r="E90" i="5"/>
  <c r="T90" i="5" s="1"/>
  <c r="E91" i="5"/>
  <c r="T91" i="5" s="1"/>
  <c r="E92" i="5"/>
  <c r="T92" i="5" s="1"/>
  <c r="E93" i="5"/>
  <c r="T93" i="5" s="1"/>
  <c r="E94" i="5"/>
  <c r="T94" i="5" s="1"/>
  <c r="E95" i="5"/>
  <c r="T95" i="5" s="1"/>
  <c r="E96" i="5"/>
  <c r="T96" i="5" s="1"/>
  <c r="E97" i="5"/>
  <c r="T97" i="5" s="1"/>
  <c r="E98" i="5"/>
  <c r="T98" i="5" s="1"/>
  <c r="E99" i="5"/>
  <c r="T99" i="5" s="1"/>
  <c r="E100" i="5"/>
  <c r="T100" i="5" s="1"/>
  <c r="E101" i="5"/>
  <c r="T101" i="5" s="1"/>
  <c r="E102" i="5"/>
  <c r="T102" i="5" s="1"/>
  <c r="E103" i="5"/>
  <c r="T103" i="5" s="1"/>
  <c r="E104" i="5"/>
  <c r="T104" i="5" s="1"/>
  <c r="E105" i="5"/>
  <c r="T105" i="5" s="1"/>
  <c r="E106" i="5"/>
  <c r="T106" i="5" s="1"/>
  <c r="E107" i="5"/>
  <c r="T107" i="5" s="1"/>
  <c r="E108" i="5"/>
  <c r="T108" i="5" s="1"/>
  <c r="E109" i="5"/>
  <c r="T109" i="5" s="1"/>
  <c r="E110" i="5"/>
  <c r="T110" i="5" s="1"/>
  <c r="E111" i="5"/>
  <c r="T111" i="5" s="1"/>
  <c r="E112" i="5"/>
  <c r="T112" i="5" s="1"/>
  <c r="E113" i="5"/>
  <c r="T113" i="5" s="1"/>
  <c r="E114" i="5"/>
  <c r="T114" i="5" s="1"/>
  <c r="E115" i="5"/>
  <c r="T115" i="5" s="1"/>
  <c r="E116" i="5"/>
  <c r="T116" i="5" s="1"/>
  <c r="E117" i="5"/>
  <c r="T117" i="5" s="1"/>
  <c r="E118" i="5"/>
  <c r="T118" i="5" s="1"/>
  <c r="E119" i="5"/>
  <c r="T119" i="5" s="1"/>
  <c r="E120" i="5"/>
  <c r="T120" i="5" s="1"/>
  <c r="E121" i="5"/>
  <c r="T121" i="5" s="1"/>
  <c r="E122" i="5"/>
  <c r="T122" i="5" s="1"/>
  <c r="E3" i="5"/>
  <c r="T3" i="5" s="1"/>
  <c r="C4" i="5"/>
  <c r="S4" i="5" s="1"/>
  <c r="C5" i="5"/>
  <c r="S5" i="5" s="1"/>
  <c r="C6" i="5"/>
  <c r="S6" i="5" s="1"/>
  <c r="C7" i="5"/>
  <c r="S7" i="5" s="1"/>
  <c r="C8" i="5"/>
  <c r="S8" i="5" s="1"/>
  <c r="C9" i="5"/>
  <c r="S9" i="5" s="1"/>
  <c r="C10" i="5"/>
  <c r="S10" i="5" s="1"/>
  <c r="C11" i="5"/>
  <c r="S11" i="5" s="1"/>
  <c r="C12" i="5"/>
  <c r="S12" i="5" s="1"/>
  <c r="C13" i="5"/>
  <c r="S13" i="5" s="1"/>
  <c r="C14" i="5"/>
  <c r="S14" i="5" s="1"/>
  <c r="C15" i="5"/>
  <c r="S15" i="5" s="1"/>
  <c r="C16" i="5"/>
  <c r="S16" i="5" s="1"/>
  <c r="C17" i="5"/>
  <c r="S17" i="5" s="1"/>
  <c r="C18" i="5"/>
  <c r="S18" i="5" s="1"/>
  <c r="C19" i="5"/>
  <c r="S19" i="5" s="1"/>
  <c r="C20" i="5"/>
  <c r="S20" i="5" s="1"/>
  <c r="C21" i="5"/>
  <c r="S21" i="5" s="1"/>
  <c r="C22" i="5"/>
  <c r="S22" i="5" s="1"/>
  <c r="C23" i="5"/>
  <c r="S23" i="5" s="1"/>
  <c r="C24" i="5"/>
  <c r="S24" i="5" s="1"/>
  <c r="C25" i="5"/>
  <c r="S25" i="5" s="1"/>
  <c r="C26" i="5"/>
  <c r="S26" i="5" s="1"/>
  <c r="C27" i="5"/>
  <c r="S27" i="5" s="1"/>
  <c r="C28" i="5"/>
  <c r="S28" i="5" s="1"/>
  <c r="C29" i="5"/>
  <c r="S29" i="5" s="1"/>
  <c r="C30" i="5"/>
  <c r="S30" i="5" s="1"/>
  <c r="C31" i="5"/>
  <c r="S31" i="5" s="1"/>
  <c r="C32" i="5"/>
  <c r="S32" i="5" s="1"/>
  <c r="C33" i="5"/>
  <c r="S33" i="5" s="1"/>
  <c r="C34" i="5"/>
  <c r="S34" i="5" s="1"/>
  <c r="C35" i="5"/>
  <c r="S35" i="5" s="1"/>
  <c r="C36" i="5"/>
  <c r="S36" i="5" s="1"/>
  <c r="C37" i="5"/>
  <c r="S37" i="5" s="1"/>
  <c r="C38" i="5"/>
  <c r="S38" i="5" s="1"/>
  <c r="C39" i="5"/>
  <c r="S39" i="5" s="1"/>
  <c r="C40" i="5"/>
  <c r="S40" i="5" s="1"/>
  <c r="C41" i="5"/>
  <c r="S41" i="5" s="1"/>
  <c r="C42" i="5"/>
  <c r="S42" i="5" s="1"/>
  <c r="C43" i="5"/>
  <c r="S43" i="5" s="1"/>
  <c r="C44" i="5"/>
  <c r="S44" i="5" s="1"/>
  <c r="C45" i="5"/>
  <c r="S45" i="5" s="1"/>
  <c r="C46" i="5"/>
  <c r="S46" i="5" s="1"/>
  <c r="C47" i="5"/>
  <c r="S47" i="5" s="1"/>
  <c r="C48" i="5"/>
  <c r="S48" i="5" s="1"/>
  <c r="C49" i="5"/>
  <c r="S49" i="5" s="1"/>
  <c r="C50" i="5"/>
  <c r="S50" i="5" s="1"/>
  <c r="C51" i="5"/>
  <c r="S51" i="5" s="1"/>
  <c r="C52" i="5"/>
  <c r="S52" i="5" s="1"/>
  <c r="C53" i="5"/>
  <c r="S53" i="5" s="1"/>
  <c r="C54" i="5"/>
  <c r="S54" i="5" s="1"/>
  <c r="C55" i="5"/>
  <c r="S55" i="5" s="1"/>
  <c r="C56" i="5"/>
  <c r="S56" i="5" s="1"/>
  <c r="C57" i="5"/>
  <c r="S57" i="5" s="1"/>
  <c r="C58" i="5"/>
  <c r="S58" i="5" s="1"/>
  <c r="C59" i="5"/>
  <c r="S59" i="5" s="1"/>
  <c r="C60" i="5"/>
  <c r="S60" i="5" s="1"/>
  <c r="C61" i="5"/>
  <c r="S61" i="5" s="1"/>
  <c r="C62" i="5"/>
  <c r="S62" i="5" s="1"/>
  <c r="C63" i="5"/>
  <c r="S63" i="5" s="1"/>
  <c r="C64" i="5"/>
  <c r="S64" i="5" s="1"/>
  <c r="C65" i="5"/>
  <c r="S65" i="5" s="1"/>
  <c r="C66" i="5"/>
  <c r="S66" i="5" s="1"/>
  <c r="C67" i="5"/>
  <c r="S67" i="5" s="1"/>
  <c r="C68" i="5"/>
  <c r="S68" i="5" s="1"/>
  <c r="C69" i="5"/>
  <c r="S69" i="5" s="1"/>
  <c r="C70" i="5"/>
  <c r="S70" i="5" s="1"/>
  <c r="C71" i="5"/>
  <c r="S71" i="5" s="1"/>
  <c r="C72" i="5"/>
  <c r="S72" i="5" s="1"/>
  <c r="C73" i="5"/>
  <c r="S73" i="5" s="1"/>
  <c r="C74" i="5"/>
  <c r="S74" i="5" s="1"/>
  <c r="C75" i="5"/>
  <c r="S75" i="5" s="1"/>
  <c r="C76" i="5"/>
  <c r="S76" i="5" s="1"/>
  <c r="C77" i="5"/>
  <c r="S77" i="5" s="1"/>
  <c r="C78" i="5"/>
  <c r="S78" i="5" s="1"/>
  <c r="C79" i="5"/>
  <c r="S79" i="5" s="1"/>
  <c r="C80" i="5"/>
  <c r="S80" i="5" s="1"/>
  <c r="C81" i="5"/>
  <c r="S81" i="5" s="1"/>
  <c r="C82" i="5"/>
  <c r="S82" i="5" s="1"/>
  <c r="C83" i="5"/>
  <c r="S83" i="5" s="1"/>
  <c r="C84" i="5"/>
  <c r="S84" i="5" s="1"/>
  <c r="C85" i="5"/>
  <c r="S85" i="5" s="1"/>
  <c r="C86" i="5"/>
  <c r="S86" i="5" s="1"/>
  <c r="C87" i="5"/>
  <c r="S87" i="5" s="1"/>
  <c r="C88" i="5"/>
  <c r="S88" i="5" s="1"/>
  <c r="C89" i="5"/>
  <c r="S89" i="5" s="1"/>
  <c r="C90" i="5"/>
  <c r="S90" i="5" s="1"/>
  <c r="C91" i="5"/>
  <c r="S91" i="5" s="1"/>
  <c r="C92" i="5"/>
  <c r="S92" i="5" s="1"/>
  <c r="C93" i="5"/>
  <c r="S93" i="5" s="1"/>
  <c r="C94" i="5"/>
  <c r="S94" i="5" s="1"/>
  <c r="C95" i="5"/>
  <c r="S95" i="5" s="1"/>
  <c r="C96" i="5"/>
  <c r="S96" i="5" s="1"/>
  <c r="C97" i="5"/>
  <c r="S97" i="5" s="1"/>
  <c r="C98" i="5"/>
  <c r="S98" i="5" s="1"/>
  <c r="C99" i="5"/>
  <c r="S99" i="5" s="1"/>
  <c r="C100" i="5"/>
  <c r="S100" i="5" s="1"/>
  <c r="C101" i="5"/>
  <c r="S101" i="5" s="1"/>
  <c r="C102" i="5"/>
  <c r="S102" i="5" s="1"/>
  <c r="C103" i="5"/>
  <c r="S103" i="5" s="1"/>
  <c r="C104" i="5"/>
  <c r="S104" i="5" s="1"/>
  <c r="C105" i="5"/>
  <c r="S105" i="5" s="1"/>
  <c r="C106" i="5"/>
  <c r="S106" i="5" s="1"/>
  <c r="C107" i="5"/>
  <c r="S107" i="5" s="1"/>
  <c r="C108" i="5"/>
  <c r="S108" i="5" s="1"/>
  <c r="C109" i="5"/>
  <c r="S109" i="5" s="1"/>
  <c r="C110" i="5"/>
  <c r="S110" i="5" s="1"/>
  <c r="C111" i="5"/>
  <c r="S111" i="5" s="1"/>
  <c r="C112" i="5"/>
  <c r="S112" i="5" s="1"/>
  <c r="C113" i="5"/>
  <c r="S113" i="5" s="1"/>
  <c r="C114" i="5"/>
  <c r="S114" i="5" s="1"/>
  <c r="C115" i="5"/>
  <c r="S115" i="5" s="1"/>
  <c r="C116" i="5"/>
  <c r="S116" i="5" s="1"/>
  <c r="C117" i="5"/>
  <c r="S117" i="5" s="1"/>
  <c r="C118" i="5"/>
  <c r="S118" i="5" s="1"/>
  <c r="C119" i="5"/>
  <c r="S119" i="5" s="1"/>
  <c r="C120" i="5"/>
  <c r="S120" i="5" s="1"/>
  <c r="C121" i="5"/>
  <c r="S121" i="5" s="1"/>
  <c r="C122" i="5"/>
  <c r="S122" i="5" s="1"/>
  <c r="C3" i="5"/>
  <c r="S3" i="5" s="1"/>
  <c r="B14" i="9" l="1"/>
  <c r="F10" i="9" s="1"/>
  <c r="B5" i="9"/>
  <c r="B6" i="9" s="1"/>
  <c r="B13" i="9"/>
  <c r="E10" i="9" s="1"/>
  <c r="B12" i="9"/>
  <c r="D10" i="9" s="1"/>
  <c r="B11" i="9"/>
  <c r="B3" i="9"/>
  <c r="B19" i="9"/>
  <c r="B21" i="9"/>
  <c r="E18" i="9" s="1"/>
  <c r="B20" i="9"/>
  <c r="D18" i="9" s="1"/>
  <c r="B22" i="9"/>
  <c r="F18" i="9" s="1"/>
  <c r="C14" i="9"/>
  <c r="F11" i="9" s="1"/>
  <c r="C4" i="9"/>
  <c r="C13" i="9"/>
  <c r="E11" i="9" s="1"/>
  <c r="C10" i="9"/>
  <c r="C12" i="9"/>
  <c r="D11" i="9" s="1"/>
  <c r="C5" i="9"/>
  <c r="C6" i="9" s="1"/>
  <c r="C3" i="9"/>
  <c r="C18" i="9"/>
  <c r="C21" i="9"/>
  <c r="E19" i="9" s="1"/>
  <c r="C22" i="9"/>
  <c r="F19" i="9" s="1"/>
  <c r="C20" i="9"/>
  <c r="D19" i="9" s="1"/>
  <c r="D5" i="9"/>
  <c r="D6" i="9" s="1"/>
  <c r="D4" i="9"/>
  <c r="D14" i="9"/>
  <c r="F12" i="9" s="1"/>
  <c r="D13" i="9"/>
  <c r="E12" i="9" s="1"/>
  <c r="D3" i="9"/>
  <c r="D21" i="9"/>
  <c r="E20" i="9" s="1"/>
  <c r="D22" i="9"/>
  <c r="F20" i="9" s="1"/>
  <c r="E4" i="9"/>
  <c r="E5" i="9"/>
  <c r="E6" i="9" s="1"/>
  <c r="E14" i="9"/>
  <c r="E3" i="9"/>
  <c r="E22" i="9"/>
  <c r="F21" i="9" s="1"/>
  <c r="F13" i="9"/>
  <c r="F5" i="9"/>
  <c r="F6" i="9" s="1"/>
  <c r="F4" i="9"/>
  <c r="F3" i="9"/>
  <c r="G4" i="9"/>
  <c r="G5" i="9"/>
  <c r="G6" i="9" s="1"/>
  <c r="G3" i="9"/>
  <c r="H5" i="9"/>
  <c r="H6" i="9" s="1"/>
  <c r="H4" i="9"/>
  <c r="H3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Microsoft Office User</author>
  </authors>
  <commentList>
    <comment ref="A39" authorId="0" shapeId="0" xr:uid="{63DA4426-7FC0-924D-B090-9C20B3B93B95}">
      <text>
        <r>
          <rPr>
            <b/>
            <sz val="10"/>
            <color rgb="FF000000"/>
            <rFont val="Tahoma"/>
            <family val="2"/>
          </rPr>
          <t>Microsoft Office User:</t>
        </r>
      </text>
    </comment>
  </commentList>
</comments>
</file>

<file path=xl/sharedStrings.xml><?xml version="1.0" encoding="utf-8"?>
<sst xmlns="http://schemas.openxmlformats.org/spreadsheetml/2006/main" count="722" uniqueCount="70">
  <si>
    <t>Date</t>
  </si>
  <si>
    <t>(INDEX) S&amp;P 500 - Total Return</t>
  </si>
  <si>
    <t>(INDEX) S&amp;P Mid Cap 400 - Total Return</t>
  </si>
  <si>
    <t>FDGRX</t>
  </si>
  <si>
    <t>FAGAX</t>
  </si>
  <si>
    <t>RPMGX</t>
  </si>
  <si>
    <t>FMEIX</t>
  </si>
  <si>
    <t>PRNHX</t>
  </si>
  <si>
    <t>Returns</t>
  </si>
  <si>
    <t>Arithmetic Return</t>
  </si>
  <si>
    <t>Variance</t>
  </si>
  <si>
    <t>Standard Deviation</t>
  </si>
  <si>
    <t>Geometric Return</t>
  </si>
  <si>
    <t>Correlation</t>
  </si>
  <si>
    <t>Covariance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</si>
  <si>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</si>
  <si>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</si>
  <si>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</si>
  <si>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</si>
  <si>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</si>
  <si>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</si>
  <si>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</si>
  <si>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</si>
  <si>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</si>
  <si>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</si>
  <si>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Total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</si>
  <si>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</si>
  <si>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</si>
  <si>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</si>
  <si>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</si>
  <si>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</si>
  <si>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</si>
  <si>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</si>
  <si>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</si>
  <si>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</si>
  <si>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</si>
  <si>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</si>
  <si>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</si>
  <si>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</si>
  <si>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X Variable 1</t>
  </si>
  <si>
    <t>RESIDUAL OUTPUT</t>
  </si>
  <si>
    <t>Observation</t>
  </si>
  <si>
    <t>Predicted Y</t>
  </si>
  <si>
    <t>Residuals</t>
  </si>
  <si>
    <t>Beta</t>
  </si>
  <si>
    <t>RF</t>
  </si>
  <si>
    <t>Excess Return</t>
  </si>
  <si>
    <t xml:space="preserve">FAGAX </t>
  </si>
  <si>
    <t xml:space="preserve">FDGRX </t>
  </si>
  <si>
    <t>S&amp;P500</t>
  </si>
  <si>
    <t>S&amp;P400</t>
  </si>
  <si>
    <t>S&amp;P 500 Return</t>
  </si>
  <si>
    <t>RF (Dec 31, 2018)</t>
  </si>
  <si>
    <t>CAPM: E(R) = RF + B*[Rm-RF]</t>
  </si>
  <si>
    <t>Expected Return</t>
  </si>
  <si>
    <t>S</t>
  </si>
  <si>
    <t>Risk and Return</t>
  </si>
  <si>
    <t>Alpha</t>
  </si>
  <si>
    <t>or</t>
  </si>
  <si>
    <t>Weight</t>
  </si>
  <si>
    <t>E(Rport)</t>
  </si>
  <si>
    <t>Std dev</t>
  </si>
  <si>
    <t>Annual Arith</t>
  </si>
  <si>
    <t>E(Rport Equally Weighted)</t>
  </si>
  <si>
    <t>Weight Securities</t>
  </si>
  <si>
    <t>Optimal Risky Portfolio</t>
  </si>
  <si>
    <t>Required  Return</t>
  </si>
  <si>
    <t>Equally Weighted Portfolio</t>
  </si>
  <si>
    <t>Securities Annual Arithmetic Return</t>
  </si>
  <si>
    <t>Covariance annual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</si>
</sst>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8" formatCode="0.0%"/>
    <numFmt numFmtId="169" formatCode="0.000%"/>
    <numFmt numFmtId="187" formatCode="0.00000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0"/>
      <color rgb="FF000000"/>
      <name val="Tahoma"/>
      <family val="2"/>
    </font>
    <font>
      <b/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3" fillId="0" borderId="0" xfId="0" applyFont="1"/>
    <xf numFmtId="14" fontId="0" fillId="0" borderId="0" xfId="0" applyNumberFormat="1"/>
    <xf numFmtId="0" fontId="3" fillId="2" borderId="3" xfId="0" applyFont="1" applyFill="1" applyBorder="1" applyAlignment="1">
      <alignment horizontal="center"/>
    </xf>
    <xf numFmtId="10" fontId="0" fillId="0" borderId="0" xfId="1" applyNumberFormat="1" applyFont="1"/>
    <xf numFmtId="10" fontId="3" fillId="0" borderId="0" xfId="1" applyNumberFormat="1" applyFont="1"/>
    <xf numFmtId="10" fontId="0" fillId="0" borderId="0" xfId="0" applyNumberFormat="1"/>
    <xf numFmtId="2" fontId="0" fillId="0" borderId="0" xfId="0" applyNumberFormat="1"/>
    <xf numFmtId="0" fontId="0" fillId="0" borderId="1" xfId="0" applyBorder="1"/>
    <xf numFmtId="187" fontId="0" fillId="0" borderId="1" xfId="0" applyNumberFormat="1" applyBorder="1"/>
    <xf numFmtId="0" fontId="0" fillId="2" borderId="1" xfId="0" applyFill="1" applyBorder="1"/>
    <xf numFmtId="10" fontId="0" fillId="0" borderId="1" xfId="0" applyNumberFormat="1" applyBorder="1"/>
    <xf numFmtId="10" fontId="0" fillId="0" borderId="1" xfId="1" applyNumberFormat="1" applyFont="1" applyBorder="1"/>
    <xf numFmtId="0" fontId="2" fillId="0" borderId="1" xfId="0" applyFont="1" applyBorder="1"/>
    <xf numFmtId="0" fontId="2" fillId="2" borderId="1" xfId="0" applyFont="1" applyFill="1" applyBorder="1"/>
    <xf numFmtId="0" fontId="4" fillId="2" borderId="1" xfId="0" applyFont="1" applyFill="1" applyBorder="1"/>
    <xf numFmtId="10" fontId="0" fillId="2" borderId="2" xfId="1" applyNumberFormat="1" applyFont="1" applyFill="1" applyBorder="1" applyAlignment="1">
      <alignment horizontal="center"/>
    </xf>
    <xf numFmtId="10" fontId="0" fillId="2" borderId="3" xfId="1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0" fontId="0" fillId="2" borderId="5" xfId="1" applyNumberFormat="1" applyFont="1" applyFill="1" applyBorder="1" applyAlignment="1">
      <alignment horizontal="center"/>
    </xf>
    <xf numFmtId="10" fontId="0" fillId="2" borderId="6" xfId="1" applyNumberFormat="1" applyFont="1" applyFill="1" applyBorder="1" applyAlignment="1">
      <alignment horizontal="center"/>
    </xf>
    <xf numFmtId="10" fontId="0" fillId="2" borderId="2" xfId="1" applyNumberFormat="1" applyFont="1" applyFill="1" applyBorder="1" applyAlignment="1">
      <alignment horizontal="center"/>
    </xf>
    <xf numFmtId="10" fontId="0" fillId="2" borderId="3" xfId="1" applyNumberFormat="1" applyFon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2" fontId="0" fillId="0" borderId="1" xfId="0" applyNumberFormat="1" applyBorder="1"/>
    <xf numFmtId="0" fontId="2" fillId="0" borderId="0" xfId="0" applyFont="1" applyFill="1" applyBorder="1"/>
    <xf numFmtId="0" fontId="2" fillId="0" borderId="0" xfId="0" applyFont="1"/>
    <xf numFmtId="0" fontId="0" fillId="0" borderId="0" xfId="0" applyFill="1" applyBorder="1" applyAlignment="1"/>
    <xf numFmtId="0" fontId="0" fillId="0" borderId="7" xfId="0" applyFill="1" applyBorder="1" applyAlignment="1"/>
    <xf numFmtId="0" fontId="5" fillId="0" borderId="9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Continuous"/>
    </xf>
    <xf numFmtId="0" fontId="2" fillId="0" borderId="1" xfId="0" applyFont="1" applyFill="1" applyBorder="1"/>
    <xf numFmtId="0" fontId="0" fillId="0" borderId="0" xfId="0" applyBorder="1"/>
    <xf numFmtId="0" fontId="0" fillId="2" borderId="11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7" fillId="3" borderId="1" xfId="0" applyFont="1" applyFill="1" applyBorder="1"/>
    <xf numFmtId="0" fontId="6" fillId="3" borderId="12" xfId="0" applyFont="1" applyFill="1" applyBorder="1"/>
    <xf numFmtId="0" fontId="6" fillId="0" borderId="3" xfId="0" applyFont="1" applyBorder="1"/>
    <xf numFmtId="10" fontId="7" fillId="0" borderId="10" xfId="0" applyNumberFormat="1" applyFont="1" applyBorder="1"/>
    <xf numFmtId="0" fontId="7" fillId="0" borderId="10" xfId="0" applyFont="1" applyBorder="1"/>
    <xf numFmtId="0" fontId="2" fillId="0" borderId="4" xfId="0" applyFont="1" applyFill="1" applyBorder="1"/>
    <xf numFmtId="0" fontId="0" fillId="0" borderId="13" xfId="0" applyBorder="1"/>
    <xf numFmtId="169" fontId="0" fillId="0" borderId="1" xfId="1" applyNumberFormat="1" applyFont="1" applyBorder="1"/>
    <xf numFmtId="168" fontId="0" fillId="4" borderId="1" xfId="0" applyNumberFormat="1" applyFill="1" applyBorder="1"/>
    <xf numFmtId="0" fontId="9" fillId="0" borderId="0" xfId="0" applyFont="1" applyFill="1" applyBorder="1"/>
    <xf numFmtId="10" fontId="0" fillId="0" borderId="0" xfId="1" applyNumberFormat="1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7711487987078536E-2"/>
          <c:y val="0.26427950340563255"/>
          <c:w val="0.86285907530789419"/>
          <c:h val="0.58108835321965124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 YEAR (1)'!$M$3:$M$122</c:f>
              <c:numCache>
                <c:formatCode>0.00%</c:formatCode>
                <c:ptCount val="120"/>
                <c:pt idx="0">
                  <c:v>-9.027262119444146E-2</c:v>
                </c:pt>
                <c:pt idx="1">
                  <c:v>2.0376133134893726E-2</c:v>
                </c:pt>
                <c:pt idx="2">
                  <c:v>-6.83456864821258E-2</c:v>
                </c:pt>
                <c:pt idx="3">
                  <c:v>5.6792251914203895E-3</c:v>
                </c:pt>
                <c:pt idx="4">
                  <c:v>3.2594182789224213E-2</c:v>
                </c:pt>
                <c:pt idx="5">
                  <c:v>3.7200966682054082E-2</c:v>
                </c:pt>
                <c:pt idx="6">
                  <c:v>6.1746946804732694E-3</c:v>
                </c:pt>
                <c:pt idx="7">
                  <c:v>2.4062001622786156E-2</c:v>
                </c:pt>
                <c:pt idx="8">
                  <c:v>3.8478822604202101E-3</c:v>
                </c:pt>
                <c:pt idx="9">
                  <c:v>-2.5429064133796753E-2</c:v>
                </c:pt>
                <c:pt idx="10">
                  <c:v>-3.6856397142179254E-2</c:v>
                </c:pt>
                <c:pt idx="11">
                  <c:v>5.728063329245181E-2</c:v>
                </c:pt>
                <c:pt idx="12">
                  <c:v>1.1104221858970753E-2</c:v>
                </c:pt>
                <c:pt idx="13">
                  <c:v>3.0674490210887084E-2</c:v>
                </c:pt>
                <c:pt idx="14">
                  <c:v>2.3334621444071058E-2</c:v>
                </c:pt>
                <c:pt idx="15">
                  <c:v>2.0630442037559593E-2</c:v>
                </c:pt>
                <c:pt idx="16">
                  <c:v>3.0431210249231011E-3</c:v>
                </c:pt>
                <c:pt idx="17">
                  <c:v>2.059134107708549E-2</c:v>
                </c:pt>
                <c:pt idx="18">
                  <c:v>6.2189443420106461E-3</c:v>
                </c:pt>
                <c:pt idx="19">
                  <c:v>1.4070670258279128E-2</c:v>
                </c:pt>
                <c:pt idx="20">
                  <c:v>1.0277261958122619E-2</c:v>
                </c:pt>
                <c:pt idx="21">
                  <c:v>1.153920123084573E-3</c:v>
                </c:pt>
                <c:pt idx="22">
                  <c:v>3.9725388255682281E-2</c:v>
                </c:pt>
                <c:pt idx="23">
                  <c:v>1.8948655256723734E-2</c:v>
                </c:pt>
                <c:pt idx="24">
                  <c:v>1.9773522180281944E-2</c:v>
                </c:pt>
                <c:pt idx="25">
                  <c:v>3.7025066436831233E-2</c:v>
                </c:pt>
                <c:pt idx="26">
                  <c:v>-1.8227973063498326E-2</c:v>
                </c:pt>
                <c:pt idx="27">
                  <c:v>1.763170886521781E-4</c:v>
                </c:pt>
                <c:pt idx="28">
                  <c:v>1.4125291334132761E-3</c:v>
                </c:pt>
                <c:pt idx="29">
                  <c:v>3.6871590201750237E-2</c:v>
                </c:pt>
                <c:pt idx="30">
                  <c:v>2.6064610866374238E-3</c:v>
                </c:pt>
                <c:pt idx="31">
                  <c:v>1.7937219730941534E-2</c:v>
                </c:pt>
                <c:pt idx="32">
                  <c:v>3.9015606242498446E-3</c:v>
                </c:pt>
                <c:pt idx="33">
                  <c:v>6.7820374153747531E-2</c:v>
                </c:pt>
                <c:pt idx="34">
                  <c:v>-1.3601632195863189E-3</c:v>
                </c:pt>
                <c:pt idx="35">
                  <c:v>-4.9615998783362425E-2</c:v>
                </c:pt>
                <c:pt idx="36">
                  <c:v>-1.5754219211914999E-2</c:v>
                </c:pt>
                <c:pt idx="37">
                  <c:v>2.9650202672271142E-3</c:v>
                </c:pt>
                <c:pt idx="38">
                  <c:v>8.4367750600301106E-2</c:v>
                </c:pt>
                <c:pt idx="39">
                  <c:v>-2.4766818813256486E-2</c:v>
                </c:pt>
                <c:pt idx="40">
                  <c:v>-6.0343863051504854E-2</c:v>
                </c:pt>
                <c:pt idx="41">
                  <c:v>2.0980884928794463E-2</c:v>
                </c:pt>
                <c:pt idx="42">
                  <c:v>-1.9379410776296568E-2</c:v>
                </c:pt>
                <c:pt idx="43">
                  <c:v>1.2858817745168505E-2</c:v>
                </c:pt>
                <c:pt idx="44">
                  <c:v>9.6223605330483242E-3</c:v>
                </c:pt>
                <c:pt idx="45">
                  <c:v>-1.582111987974455E-2</c:v>
                </c:pt>
                <c:pt idx="46">
                  <c:v>5.7463042441583401E-2</c:v>
                </c:pt>
                <c:pt idx="47">
                  <c:v>-3.0027367690706575E-2</c:v>
                </c:pt>
                <c:pt idx="48">
                  <c:v>-2.4992310058442602E-3</c:v>
                </c:pt>
                <c:pt idx="49">
                  <c:v>2.6888301022623962E-2</c:v>
                </c:pt>
                <c:pt idx="50">
                  <c:v>2.4430692068114768E-2</c:v>
                </c:pt>
                <c:pt idx="51">
                  <c:v>-1.4037886340977135E-2</c:v>
                </c:pt>
                <c:pt idx="52">
                  <c:v>4.002488593944431E-2</c:v>
                </c:pt>
                <c:pt idx="53">
                  <c:v>-1.3825261780104681E-2</c:v>
                </c:pt>
                <c:pt idx="54">
                  <c:v>2.0665469878512033E-2</c:v>
                </c:pt>
                <c:pt idx="55">
                  <c:v>2.3501260522155176E-2</c:v>
                </c:pt>
                <c:pt idx="56">
                  <c:v>7.3605371900826722E-3</c:v>
                </c:pt>
                <c:pt idx="57">
                  <c:v>8.4208698671759397E-3</c:v>
                </c:pt>
                <c:pt idx="58">
                  <c:v>4.5755787562414829E-2</c:v>
                </c:pt>
                <c:pt idx="59">
                  <c:v>-3.4576449450019697E-2</c:v>
                </c:pt>
                <c:pt idx="60">
                  <c:v>2.5296549245147348E-2</c:v>
                </c:pt>
                <c:pt idx="61">
                  <c:v>3.0465783868876883E-2</c:v>
                </c:pt>
                <c:pt idx="62">
                  <c:v>4.5958642064990896E-2</c:v>
                </c:pt>
                <c:pt idx="63">
                  <c:v>3.1367064582188631E-2</c:v>
                </c:pt>
                <c:pt idx="64">
                  <c:v>-2.8955281792608423E-2</c:v>
                </c:pt>
                <c:pt idx="65">
                  <c:v>5.0920026504918781E-2</c:v>
                </c:pt>
                <c:pt idx="66">
                  <c:v>-1.3476140192085317E-2</c:v>
                </c:pt>
                <c:pt idx="67">
                  <c:v>2.3414985590778148E-2</c:v>
                </c:pt>
                <c:pt idx="68">
                  <c:v>1.9249934434828253E-2</c:v>
                </c:pt>
                <c:pt idx="69">
                  <c:v>3.7494558119286037E-2</c:v>
                </c:pt>
                <c:pt idx="70">
                  <c:v>1.3624579403166193E-2</c:v>
                </c:pt>
                <c:pt idx="71">
                  <c:v>5.1749144282647652E-2</c:v>
                </c:pt>
                <c:pt idx="72">
                  <c:v>9.1329547450382798E-3</c:v>
                </c:pt>
                <c:pt idx="73">
                  <c:v>5.8297020374513675E-3</c:v>
                </c:pt>
                <c:pt idx="74">
                  <c:v>-1.8494971679574701E-2</c:v>
                </c:pt>
                <c:pt idx="75">
                  <c:v>2.5850824143246909E-2</c:v>
                </c:pt>
                <c:pt idx="76">
                  <c:v>2.2491664140648737E-2</c:v>
                </c:pt>
                <c:pt idx="77">
                  <c:v>1.3891449996926708E-2</c:v>
                </c:pt>
                <c:pt idx="78">
                  <c:v>4.1215999999999919E-2</c:v>
                </c:pt>
                <c:pt idx="79">
                  <c:v>-6.0093840230991402E-2</c:v>
                </c:pt>
                <c:pt idx="80">
                  <c:v>-6.2765257935321062E-3</c:v>
                </c:pt>
                <c:pt idx="81">
                  <c:v>3.2909360335885207E-2</c:v>
                </c:pt>
                <c:pt idx="82">
                  <c:v>4.322061191626414E-2</c:v>
                </c:pt>
                <c:pt idx="83">
                  <c:v>4.4821320411871479E-2</c:v>
                </c:pt>
                <c:pt idx="84">
                  <c:v>1.0266521620886593E-2</c:v>
                </c:pt>
                <c:pt idx="85">
                  <c:v>-2.2386540940233512E-3</c:v>
                </c:pt>
                <c:pt idx="86">
                  <c:v>0.1092633004740764</c:v>
                </c:pt>
                <c:pt idx="87">
                  <c:v>-7.0244175470510206E-2</c:v>
                </c:pt>
                <c:pt idx="88">
                  <c:v>-5.4320497551938463E-2</c:v>
                </c:pt>
                <c:pt idx="89">
                  <c:v>-2.0352605652061317E-2</c:v>
                </c:pt>
                <c:pt idx="90">
                  <c:v>-1.6698534098151696E-2</c:v>
                </c:pt>
                <c:pt idx="91">
                  <c:v>-1.1279853803012108E-2</c:v>
                </c:pt>
                <c:pt idx="92">
                  <c:v>2.9585414909492069E-2</c:v>
                </c:pt>
                <c:pt idx="93">
                  <c:v>3.8943337444030668E-4</c:v>
                </c:pt>
                <c:pt idx="94">
                  <c:v>3.4304511278195449E-2</c:v>
                </c:pt>
                <c:pt idx="95">
                  <c:v>2.3709710672806139E-2</c:v>
                </c:pt>
                <c:pt idx="96">
                  <c:v>6.6788856304985211E-2</c:v>
                </c:pt>
                <c:pt idx="97">
                  <c:v>1.4664906877848161E-4</c:v>
                </c:pt>
                <c:pt idx="98">
                  <c:v>3.805754300502362E-2</c:v>
                </c:pt>
                <c:pt idx="99">
                  <c:v>8.9205770187365196E-2</c:v>
                </c:pt>
                <c:pt idx="100">
                  <c:v>-4.5123495883470421E-2</c:v>
                </c:pt>
                <c:pt idx="101">
                  <c:v>7.0055061414654674E-2</c:v>
                </c:pt>
                <c:pt idx="102">
                  <c:v>-5.2340049771212982E-2</c:v>
                </c:pt>
                <c:pt idx="103">
                  <c:v>-7.9849313044762948E-2</c:v>
                </c:pt>
                <c:pt idx="104">
                  <c:v>1.5756302521008347E-2</c:v>
                </c:pt>
                <c:pt idx="105">
                  <c:v>6.0386665605855594E-2</c:v>
                </c:pt>
                <c:pt idx="106">
                  <c:v>3.0921916010498762E-2</c:v>
                </c:pt>
                <c:pt idx="107">
                  <c:v>-3.5900680056934919E-2</c:v>
                </c:pt>
                <c:pt idx="108">
                  <c:v>1.9263319094059872E-2</c:v>
                </c:pt>
                <c:pt idx="109">
                  <c:v>5.9974369927381366E-2</c:v>
                </c:pt>
                <c:pt idx="110">
                  <c:v>-1.8530940801609996E-2</c:v>
                </c:pt>
                <c:pt idx="111">
                  <c:v>3.7314081934417764E-2</c:v>
                </c:pt>
                <c:pt idx="112">
                  <c:v>3.6045778138235507E-2</c:v>
                </c:pt>
                <c:pt idx="113">
                  <c:v>7.5707638619620043E-2</c:v>
                </c:pt>
                <c:pt idx="114">
                  <c:v>1.9425019425018952E-3</c:v>
                </c:pt>
                <c:pt idx="115">
                  <c:v>5.5891703415034133E-2</c:v>
                </c:pt>
                <c:pt idx="116">
                  <c:v>9.574109450500079E-2</c:v>
                </c:pt>
                <c:pt idx="117">
                  <c:v>8.7631385969200615E-2</c:v>
                </c:pt>
                <c:pt idx="118">
                  <c:v>-0.10647592006115536</c:v>
                </c:pt>
                <c:pt idx="119">
                  <c:v>-8.4300000000000042E-2</c:v>
                </c:pt>
              </c:numCache>
            </c:numRef>
          </c:xVal>
          <c:yVal>
            <c:numRef>
              <c:f>'10 Year Regression'!$C$39:$C$158</c:f>
              <c:numCache>
                <c:formatCode>General</c:formatCode>
                <c:ptCount val="120"/>
                <c:pt idx="0">
                  <c:v>-7.8615170265693729E-2</c:v>
                </c:pt>
                <c:pt idx="1">
                  <c:v>-0.10435709186000712</c:v>
                </c:pt>
                <c:pt idx="2">
                  <c:v>-8.5055241746423954E-2</c:v>
                </c:pt>
                <c:pt idx="3">
                  <c:v>-8.0943848173484184E-2</c:v>
                </c:pt>
                <c:pt idx="4">
                  <c:v>-3.93241011956314E-2</c:v>
                </c:pt>
                <c:pt idx="5">
                  <c:v>-0.107179920999879</c:v>
                </c:pt>
                <c:pt idx="6">
                  <c:v>-7.3415322620803469E-2</c:v>
                </c:pt>
                <c:pt idx="7">
                  <c:v>-4.664614408185179E-2</c:v>
                </c:pt>
                <c:pt idx="8">
                  <c:v>-7.1275478008276327E-2</c:v>
                </c:pt>
                <c:pt idx="9">
                  <c:v>-5.313253158938544E-2</c:v>
                </c:pt>
                <c:pt idx="10">
                  <c:v>-2.9893666724982219E-2</c:v>
                </c:pt>
                <c:pt idx="11">
                  <c:v>4.4411917202105688E-4</c:v>
                </c:pt>
                <c:pt idx="12">
                  <c:v>-0.11827037009261962</c:v>
                </c:pt>
                <c:pt idx="13">
                  <c:v>-9.5189488667537486E-2</c:v>
                </c:pt>
                <c:pt idx="14">
                  <c:v>-5.9541185815875974E-2</c:v>
                </c:pt>
                <c:pt idx="15">
                  <c:v>-8.238316871719735E-2</c:v>
                </c:pt>
                <c:pt idx="16">
                  <c:v>-5.1411495544736008E-2</c:v>
                </c:pt>
                <c:pt idx="17">
                  <c:v>-5.6249744810383528E-2</c:v>
                </c:pt>
                <c:pt idx="18">
                  <c:v>-6.780153831917915E-2</c:v>
                </c:pt>
                <c:pt idx="19">
                  <c:v>-4.0349541236211622E-2</c:v>
                </c:pt>
                <c:pt idx="20">
                  <c:v>-5.8616531392676474E-2</c:v>
                </c:pt>
                <c:pt idx="21">
                  <c:v>-4.7507980985557072E-2</c:v>
                </c:pt>
                <c:pt idx="22">
                  <c:v>-8.8953039655199601E-2</c:v>
                </c:pt>
                <c:pt idx="23">
                  <c:v>-0.99057763501943896</c:v>
                </c:pt>
                <c:pt idx="24">
                  <c:v>9.1040984090757728</c:v>
                </c:pt>
                <c:pt idx="25">
                  <c:v>-8.3121603794690815E-2</c:v>
                </c:pt>
                <c:pt idx="26">
                  <c:v>-7.0474406391879574E-2</c:v>
                </c:pt>
                <c:pt idx="27">
                  <c:v>-4.7767394962361973E-2</c:v>
                </c:pt>
                <c:pt idx="28">
                  <c:v>-6.5961298173414118E-2</c:v>
                </c:pt>
                <c:pt idx="29">
                  <c:v>-4.9686701374063363E-2</c:v>
                </c:pt>
                <c:pt idx="30">
                  <c:v>-9.2627658770980906E-2</c:v>
                </c:pt>
                <c:pt idx="31">
                  <c:v>-5.8145975114782505E-2</c:v>
                </c:pt>
                <c:pt idx="32">
                  <c:v>-7.4087355080538847E-2</c:v>
                </c:pt>
                <c:pt idx="33">
                  <c:v>-9.8985315424166498E-2</c:v>
                </c:pt>
                <c:pt idx="34">
                  <c:v>-7.4018495446365726E-2</c:v>
                </c:pt>
                <c:pt idx="35">
                  <c:v>-6.69664299355031E-2</c:v>
                </c:pt>
                <c:pt idx="36">
                  <c:v>-8.8593976930809781E-2</c:v>
                </c:pt>
                <c:pt idx="37">
                  <c:v>-4.9528546661634865E-2</c:v>
                </c:pt>
                <c:pt idx="38">
                  <c:v>-0.10897618713171214</c:v>
                </c:pt>
                <c:pt idx="39">
                  <c:v>-6.9305329938832747E-2</c:v>
                </c:pt>
                <c:pt idx="40">
                  <c:v>-4.3242884602769233E-2</c:v>
                </c:pt>
                <c:pt idx="41">
                  <c:v>-6.0234511363864651E-2</c:v>
                </c:pt>
                <c:pt idx="42">
                  <c:v>-5.0329881312753788E-2</c:v>
                </c:pt>
                <c:pt idx="43">
                  <c:v>-6.019129233476822E-2</c:v>
                </c:pt>
                <c:pt idx="44">
                  <c:v>-7.8856932432875129E-2</c:v>
                </c:pt>
                <c:pt idx="45">
                  <c:v>-5.5813397539166032E-2</c:v>
                </c:pt>
                <c:pt idx="46">
                  <c:v>-8.1839761584841075E-2</c:v>
                </c:pt>
                <c:pt idx="47">
                  <c:v>6.1957679041030264E-3</c:v>
                </c:pt>
                <c:pt idx="48">
                  <c:v>-9.3493531483848036E-2</c:v>
                </c:pt>
                <c:pt idx="49">
                  <c:v>-8.1166141025191194E-2</c:v>
                </c:pt>
                <c:pt idx="50">
                  <c:v>-6.2398602355192428E-2</c:v>
                </c:pt>
                <c:pt idx="51">
                  <c:v>-6.612476228786239E-2</c:v>
                </c:pt>
                <c:pt idx="52">
                  <c:v>-6.9077459457603685E-2</c:v>
                </c:pt>
                <c:pt idx="53">
                  <c:v>-7.2471511271820208E-2</c:v>
                </c:pt>
                <c:pt idx="54">
                  <c:v>-6.2383882468328211E-2</c:v>
                </c:pt>
                <c:pt idx="55">
                  <c:v>-6.8525800188177638E-2</c:v>
                </c:pt>
                <c:pt idx="56">
                  <c:v>-0.10538224433577564</c:v>
                </c:pt>
                <c:pt idx="57">
                  <c:v>-0.11423592944849978</c:v>
                </c:pt>
                <c:pt idx="58">
                  <c:v>-6.341467427945785E-2</c:v>
                </c:pt>
                <c:pt idx="59">
                  <c:v>4.8927659648402261E-2</c:v>
                </c:pt>
                <c:pt idx="60">
                  <c:v>-0.1423610252745639</c:v>
                </c:pt>
                <c:pt idx="61">
                  <c:v>-8.7188974190477733E-2</c:v>
                </c:pt>
                <c:pt idx="62">
                  <c:v>-0.10971974931395234</c:v>
                </c:pt>
                <c:pt idx="63">
                  <c:v>-5.6084364578343843E-2</c:v>
                </c:pt>
                <c:pt idx="64">
                  <c:v>-3.1760676204033715E-2</c:v>
                </c:pt>
                <c:pt idx="65">
                  <c:v>-6.2675469981537169E-2</c:v>
                </c:pt>
                <c:pt idx="66">
                  <c:v>-6.7759560617547107E-2</c:v>
                </c:pt>
                <c:pt idx="67">
                  <c:v>-6.2599755250556582E-2</c:v>
                </c:pt>
                <c:pt idx="68">
                  <c:v>-7.1915694162523539E-2</c:v>
                </c:pt>
                <c:pt idx="69">
                  <c:v>-8.2963273763194414E-2</c:v>
                </c:pt>
                <c:pt idx="70">
                  <c:v>-8.2136128014816054E-2</c:v>
                </c:pt>
                <c:pt idx="71">
                  <c:v>-7.5977881476548215E-2</c:v>
                </c:pt>
                <c:pt idx="72">
                  <c:v>-0.10490781331513108</c:v>
                </c:pt>
                <c:pt idx="73">
                  <c:v>-4.9457150726642585E-2</c:v>
                </c:pt>
                <c:pt idx="74">
                  <c:v>-8.7247763245315385E-2</c:v>
                </c:pt>
                <c:pt idx="75">
                  <c:v>-8.3089018746637905E-2</c:v>
                </c:pt>
                <c:pt idx="76">
                  <c:v>-5.3360462402564979E-2</c:v>
                </c:pt>
                <c:pt idx="77">
                  <c:v>-8.2821560756618687E-2</c:v>
                </c:pt>
                <c:pt idx="78">
                  <c:v>-0.10064130649507955</c:v>
                </c:pt>
                <c:pt idx="79">
                  <c:v>-5.7941534613603254E-2</c:v>
                </c:pt>
                <c:pt idx="80">
                  <c:v>-6.6021405874084393E-2</c:v>
                </c:pt>
                <c:pt idx="81">
                  <c:v>-7.0048817016805959E-2</c:v>
                </c:pt>
                <c:pt idx="82">
                  <c:v>-6.2200321105632062E-2</c:v>
                </c:pt>
                <c:pt idx="83">
                  <c:v>-9.6610495732962209E-3</c:v>
                </c:pt>
                <c:pt idx="84">
                  <c:v>-0.13292847353300513</c:v>
                </c:pt>
                <c:pt idx="85">
                  <c:v>-8.1869084137529163E-2</c:v>
                </c:pt>
                <c:pt idx="86">
                  <c:v>-0.1100038818102691</c:v>
                </c:pt>
                <c:pt idx="87">
                  <c:v>-3.9944407791701456E-2</c:v>
                </c:pt>
                <c:pt idx="88">
                  <c:v>-5.2120945250272832E-2</c:v>
                </c:pt>
                <c:pt idx="89">
                  <c:v>-4.8709843959002228E-2</c:v>
                </c:pt>
                <c:pt idx="90">
                  <c:v>-5.3252529347919755E-2</c:v>
                </c:pt>
                <c:pt idx="91">
                  <c:v>-5.7395488868554306E-2</c:v>
                </c:pt>
                <c:pt idx="92">
                  <c:v>-7.1429674655748177E-2</c:v>
                </c:pt>
                <c:pt idx="93">
                  <c:v>-4.4917070318197277E-2</c:v>
                </c:pt>
                <c:pt idx="94">
                  <c:v>-7.7968913194350078E-2</c:v>
                </c:pt>
                <c:pt idx="95">
                  <c:v>-8.15354492362792E-2</c:v>
                </c:pt>
                <c:pt idx="96">
                  <c:v>-0.11852015673094063</c:v>
                </c:pt>
                <c:pt idx="97">
                  <c:v>-4.0519717148104872E-2</c:v>
                </c:pt>
                <c:pt idx="98">
                  <c:v>-8.3502840720943661E-2</c:v>
                </c:pt>
                <c:pt idx="99">
                  <c:v>-8.3254316844460746E-2</c:v>
                </c:pt>
                <c:pt idx="100">
                  <c:v>-3.1795099391712087E-2</c:v>
                </c:pt>
                <c:pt idx="101">
                  <c:v>-0.1041972470966997</c:v>
                </c:pt>
                <c:pt idx="102">
                  <c:v>-5.0678956459989766E-2</c:v>
                </c:pt>
                <c:pt idx="103">
                  <c:v>-2.287250834277485E-2</c:v>
                </c:pt>
                <c:pt idx="104">
                  <c:v>-6.7249152775184076E-2</c:v>
                </c:pt>
                <c:pt idx="105">
                  <c:v>-7.9321896535029413E-2</c:v>
                </c:pt>
                <c:pt idx="106">
                  <c:v>-7.1579558971909013E-2</c:v>
                </c:pt>
                <c:pt idx="107">
                  <c:v>-6.4562133284523454E-2</c:v>
                </c:pt>
                <c:pt idx="108">
                  <c:v>-4.5650379181620016E-2</c:v>
                </c:pt>
                <c:pt idx="109">
                  <c:v>-9.096781185885161E-2</c:v>
                </c:pt>
                <c:pt idx="110">
                  <c:v>-7.9476549461056839E-2</c:v>
                </c:pt>
                <c:pt idx="111">
                  <c:v>-5.9561971914662379E-2</c:v>
                </c:pt>
                <c:pt idx="112">
                  <c:v>-9.793065362878195E-2</c:v>
                </c:pt>
                <c:pt idx="113">
                  <c:v>-0.10581831083205295</c:v>
                </c:pt>
                <c:pt idx="114">
                  <c:v>-6.0151477916648877E-2</c:v>
                </c:pt>
                <c:pt idx="115">
                  <c:v>-9.5234094825632054E-2</c:v>
                </c:pt>
                <c:pt idx="116">
                  <c:v>-0.11904952658415024</c:v>
                </c:pt>
                <c:pt idx="117">
                  <c:v>-0.10509210463224608</c:v>
                </c:pt>
                <c:pt idx="118">
                  <c:v>2.178546920156732E-2</c:v>
                </c:pt>
                <c:pt idx="119">
                  <c:v>2.2271671365998252E-2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043-334F-8BF6-203D06CD8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3855904"/>
        <c:axId val="1403858064"/>
      </c:scatterChart>
      <c:valAx>
        <c:axId val="1403855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03858064"/>
        <c:crosses val="autoZero"/>
        <c:crossBetween val="midCat"/>
      </c:valAx>
      <c:valAx>
        <c:axId val="14038580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03855904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layout>
        <c:manualLayout>
          <c:xMode val="edge"/>
          <c:yMode val="edge"/>
          <c:x val="0.24635897435897436"/>
          <c:y val="0.05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'5 YEAR (1)'!$O$3:$O$62</c:f>
              <c:numCache>
                <c:formatCode>0.00%</c:formatCode>
                <c:ptCount val="60"/>
                <c:pt idx="0">
                  <c:v>-0.11317968800154088</c:v>
                </c:pt>
                <c:pt idx="1">
                  <c:v>3.1179663709784311E-2</c:v>
                </c:pt>
                <c:pt idx="2">
                  <c:v>-9.5449101796407199E-2</c:v>
                </c:pt>
                <c:pt idx="3">
                  <c:v>-1.0956470239857796E-2</c:v>
                </c:pt>
                <c:pt idx="4">
                  <c:v>3.1964307541865189E-2</c:v>
                </c:pt>
                <c:pt idx="5">
                  <c:v>1.7663888543351103E-2</c:v>
                </c:pt>
                <c:pt idx="6">
                  <c:v>4.1846230716382493E-3</c:v>
                </c:pt>
                <c:pt idx="7">
                  <c:v>4.1298126951092806E-2</c:v>
                </c:pt>
                <c:pt idx="8">
                  <c:v>-2.6594019588765949E-3</c:v>
                </c:pt>
                <c:pt idx="9">
                  <c:v>9.2962356792143375E-3</c:v>
                </c:pt>
                <c:pt idx="10">
                  <c:v>-4.4297065632234345E-2</c:v>
                </c:pt>
                <c:pt idx="11">
                  <c:v>2.8771884654994917E-2</c:v>
                </c:pt>
                <c:pt idx="12">
                  <c:v>2.1286202670451893E-3</c:v>
                </c:pt>
                <c:pt idx="13">
                  <c:v>3.6781916672239623E-2</c:v>
                </c:pt>
                <c:pt idx="14">
                  <c:v>2.2637122144713473E-2</c:v>
                </c:pt>
                <c:pt idx="15">
                  <c:v>3.9158553052377254E-2</c:v>
                </c:pt>
                <c:pt idx="16">
                  <c:v>-1.5394304107480106E-2</c:v>
                </c:pt>
                <c:pt idx="17">
                  <c:v>8.8239446562190516E-3</c:v>
                </c:pt>
                <c:pt idx="18">
                  <c:v>1.6212338593974085E-2</c:v>
                </c:pt>
                <c:pt idx="19">
                  <c:v>-4.8543689320388328E-3</c:v>
                </c:pt>
                <c:pt idx="20">
                  <c:v>8.3501295709762502E-3</c:v>
                </c:pt>
                <c:pt idx="21">
                  <c:v>-3.8720780152016188E-3</c:v>
                </c:pt>
                <c:pt idx="22">
                  <c:v>2.6195732155997131E-2</c:v>
                </c:pt>
                <c:pt idx="23">
                  <c:v>1.6835016835016869E-2</c:v>
                </c:pt>
                <c:pt idx="24">
                  <c:v>2.1867115222876432E-2</c:v>
                </c:pt>
                <c:pt idx="25">
                  <c:v>8.0016515276630784E-2</c:v>
                </c:pt>
                <c:pt idx="26">
                  <c:v>-2.6762034879048602E-2</c:v>
                </c:pt>
                <c:pt idx="27">
                  <c:v>-6.3088963424372535E-3</c:v>
                </c:pt>
                <c:pt idx="28">
                  <c:v>4.9759229534511729E-3</c:v>
                </c:pt>
                <c:pt idx="29">
                  <c:v>4.2939650121369244E-2</c:v>
                </c:pt>
                <c:pt idx="30">
                  <c:v>4.1183392166750377E-3</c:v>
                </c:pt>
                <c:pt idx="31">
                  <c:v>2.3131825608392775E-2</c:v>
                </c:pt>
                <c:pt idx="32">
                  <c:v>1.2185568804943925E-2</c:v>
                </c:pt>
                <c:pt idx="33">
                  <c:v>8.5198828752243383E-2</c:v>
                </c:pt>
                <c:pt idx="34">
                  <c:v>1.4080459770114961E-2</c:v>
                </c:pt>
                <c:pt idx="35">
                  <c:v>-5.6910569105691033E-2</c:v>
                </c:pt>
                <c:pt idx="36">
                  <c:v>-4.1641416327590663E-2</c:v>
                </c:pt>
                <c:pt idx="37">
                  <c:v>1.3512327805562885E-2</c:v>
                </c:pt>
                <c:pt idx="38">
                  <c:v>5.6353693576791208E-2</c:v>
                </c:pt>
                <c:pt idx="39">
                  <c:v>-3.2203085755292404E-2</c:v>
                </c:pt>
                <c:pt idx="40">
                  <c:v>-5.5814347421021315E-2</c:v>
                </c:pt>
                <c:pt idx="41">
                  <c:v>1.3569671783564274E-3</c:v>
                </c:pt>
                <c:pt idx="42">
                  <c:v>-1.314027452293276E-2</c:v>
                </c:pt>
                <c:pt idx="43">
                  <c:v>1.7717206132878971E-2</c:v>
                </c:pt>
                <c:pt idx="44">
                  <c:v>-1.4852731392128837E-2</c:v>
                </c:pt>
                <c:pt idx="45">
                  <c:v>1.3178030947117891E-2</c:v>
                </c:pt>
                <c:pt idx="46">
                  <c:v>5.1211010814192548E-2</c:v>
                </c:pt>
                <c:pt idx="47">
                  <c:v>-1.1223047013078746E-2</c:v>
                </c:pt>
                <c:pt idx="48">
                  <c:v>8.2865543972199251E-3</c:v>
                </c:pt>
                <c:pt idx="49">
                  <c:v>1.8421052631578894E-2</c:v>
                </c:pt>
                <c:pt idx="50">
                  <c:v>3.5714285714285587E-2</c:v>
                </c:pt>
                <c:pt idx="51">
                  <c:v>-4.5483089620525607E-2</c:v>
                </c:pt>
                <c:pt idx="52">
                  <c:v>5.0810708898944235E-2</c:v>
                </c:pt>
                <c:pt idx="53">
                  <c:v>-4.2772062804547817E-2</c:v>
                </c:pt>
                <c:pt idx="54">
                  <c:v>4.1345611727118925E-2</c:v>
                </c:pt>
                <c:pt idx="55">
                  <c:v>1.7788829380260163E-2</c:v>
                </c:pt>
                <c:pt idx="56">
                  <c:v>-1.5627942007154894E-2</c:v>
                </c:pt>
                <c:pt idx="57">
                  <c:v>3.6851554379666585E-3</c:v>
                </c:pt>
                <c:pt idx="58">
                  <c:v>4.8860257680872099E-2</c:v>
                </c:pt>
                <c:pt idx="59">
                  <c:v>-2.1243573576486541E-2</c:v>
                </c:pt>
              </c:numCache>
            </c:numRef>
          </c:xVal>
          <c:yVal>
            <c:numRef>
              <c:f>'5 Year Regression'!$AY$39:$AY$98</c:f>
              <c:numCache>
                <c:formatCode>General</c:formatCode>
                <c:ptCount val="60"/>
                <c:pt idx="0">
                  <c:v>-8.4454329325528932E-2</c:v>
                </c:pt>
                <c:pt idx="1">
                  <c:v>-2.7136070647184041E-2</c:v>
                </c:pt>
                <c:pt idx="2">
                  <c:v>1.4369858106552391E-2</c:v>
                </c:pt>
                <c:pt idx="3">
                  <c:v>1.2027806726600794E-2</c:v>
                </c:pt>
                <c:pt idx="4">
                  <c:v>3.4615203458923043E-2</c:v>
                </c:pt>
                <c:pt idx="5">
                  <c:v>-8.3360351554051873E-3</c:v>
                </c:pt>
                <c:pt idx="6">
                  <c:v>2.330057170178286E-2</c:v>
                </c:pt>
                <c:pt idx="7">
                  <c:v>8.6790014501495968E-3</c:v>
                </c:pt>
                <c:pt idx="8">
                  <c:v>-6.1141810363387877E-3</c:v>
                </c:pt>
                <c:pt idx="9">
                  <c:v>7.449867811146621E-3</c:v>
                </c:pt>
                <c:pt idx="10">
                  <c:v>2.8064501542280997E-2</c:v>
                </c:pt>
                <c:pt idx="11">
                  <c:v>0.11477553413169836</c:v>
                </c:pt>
                <c:pt idx="12">
                  <c:v>-7.5665113161931641E-2</c:v>
                </c:pt>
                <c:pt idx="13">
                  <c:v>-2.5835004145818283E-2</c:v>
                </c:pt>
                <c:pt idx="14">
                  <c:v>-6.3947291660289285E-3</c:v>
                </c:pt>
                <c:pt idx="15">
                  <c:v>-1.1700554938746867E-2</c:v>
                </c:pt>
                <c:pt idx="16">
                  <c:v>2.6292931753651973E-2</c:v>
                </c:pt>
                <c:pt idx="17">
                  <c:v>6.5143893582437686E-3</c:v>
                </c:pt>
                <c:pt idx="18">
                  <c:v>-5.5125628993509673E-3</c:v>
                </c:pt>
                <c:pt idx="19">
                  <c:v>3.6719198538970488E-2</c:v>
                </c:pt>
                <c:pt idx="20">
                  <c:v>7.3190864002853056E-3</c:v>
                </c:pt>
                <c:pt idx="21">
                  <c:v>1.6168901924214295E-2</c:v>
                </c:pt>
                <c:pt idx="22">
                  <c:v>8.4274677437442963E-3</c:v>
                </c:pt>
                <c:pt idx="23">
                  <c:v>8.1741983722752917E-2</c:v>
                </c:pt>
                <c:pt idx="24">
                  <c:v>-9.4859435455100782E-2</c:v>
                </c:pt>
                <c:pt idx="25">
                  <c:v>-3.476218796619554E-2</c:v>
                </c:pt>
                <c:pt idx="26">
                  <c:v>-1.9270195299260561E-2</c:v>
                </c:pt>
                <c:pt idx="27">
                  <c:v>1.2920697137660277E-2</c:v>
                </c:pt>
                <c:pt idx="28">
                  <c:v>4.5926833958825873E-3</c:v>
                </c:pt>
                <c:pt idx="29">
                  <c:v>4.1145561071184861E-3</c:v>
                </c:pt>
                <c:pt idx="30">
                  <c:v>6.4191625696126435E-3</c:v>
                </c:pt>
                <c:pt idx="31">
                  <c:v>-2.2614038357234127E-3</c:v>
                </c:pt>
                <c:pt idx="32">
                  <c:v>-5.1452144265108669E-3</c:v>
                </c:pt>
                <c:pt idx="33">
                  <c:v>-2.0211445557072355E-2</c:v>
                </c:pt>
                <c:pt idx="34">
                  <c:v>-3.6450549608690201E-2</c:v>
                </c:pt>
                <c:pt idx="35">
                  <c:v>3.8343882370374914E-2</c:v>
                </c:pt>
                <c:pt idx="36">
                  <c:v>-5.4280591146715865E-2</c:v>
                </c:pt>
                <c:pt idx="37">
                  <c:v>7.4502773326105831E-4</c:v>
                </c:pt>
                <c:pt idx="38">
                  <c:v>-3.2435970685992244E-3</c:v>
                </c:pt>
                <c:pt idx="39">
                  <c:v>-7.4610660005619556E-3</c:v>
                </c:pt>
                <c:pt idx="40">
                  <c:v>3.2078179716520799E-4</c:v>
                </c:pt>
                <c:pt idx="41">
                  <c:v>1.6076923956234727E-2</c:v>
                </c:pt>
                <c:pt idx="42">
                  <c:v>1.4032207557148577E-2</c:v>
                </c:pt>
                <c:pt idx="43">
                  <c:v>4.5441459101271675E-3</c:v>
                </c:pt>
                <c:pt idx="44">
                  <c:v>-2.3056945406666231E-3</c:v>
                </c:pt>
                <c:pt idx="45">
                  <c:v>-2.0319599451331591E-3</c:v>
                </c:pt>
                <c:pt idx="46">
                  <c:v>-1.3007109120500848E-3</c:v>
                </c:pt>
                <c:pt idx="47">
                  <c:v>0.11968511735238747</c:v>
                </c:pt>
                <c:pt idx="48">
                  <c:v>-0.10903566526712369</c:v>
                </c:pt>
                <c:pt idx="49">
                  <c:v>-1.2644504799464416E-2</c:v>
                </c:pt>
                <c:pt idx="50">
                  <c:v>3.6532230409595037E-3</c:v>
                </c:pt>
                <c:pt idx="51">
                  <c:v>8.5626293963913594E-3</c:v>
                </c:pt>
                <c:pt idx="52">
                  <c:v>-1.06549831000569E-2</c:v>
                </c:pt>
                <c:pt idx="53">
                  <c:v>-5.4458669318122738E-4</c:v>
                </c:pt>
                <c:pt idx="54">
                  <c:v>1.7864732428978361E-2</c:v>
                </c:pt>
                <c:pt idx="55">
                  <c:v>-9.6887689710161602E-3</c:v>
                </c:pt>
                <c:pt idx="56">
                  <c:v>-4.6976311114689071E-2</c:v>
                </c:pt>
                <c:pt idx="57">
                  <c:v>-4.5052368689756941E-2</c:v>
                </c:pt>
                <c:pt idx="58">
                  <c:v>8.2668898147857314E-3</c:v>
                </c:pt>
                <c:pt idx="59">
                  <c:v>8.2720855934816914E-2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71C-EB47-B66C-2216E9957D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6754000"/>
        <c:axId val="1426755680"/>
      </c:scatterChart>
      <c:valAx>
        <c:axId val="1426754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26755680"/>
        <c:crosses val="autoZero"/>
        <c:crossBetween val="midCat"/>
      </c:valAx>
      <c:valAx>
        <c:axId val="14267556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26754000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'3 YEAR (1)'!$M$3:$M$38</c:f>
              <c:numCache>
                <c:formatCode>0.00%</c:formatCode>
                <c:ptCount val="36"/>
                <c:pt idx="0">
                  <c:v>-9.0325730627048961E-2</c:v>
                </c:pt>
                <c:pt idx="1">
                  <c:v>2.0427046263345128E-2</c:v>
                </c:pt>
                <c:pt idx="2">
                  <c:v>-6.8364166832438178E-2</c:v>
                </c:pt>
                <c:pt idx="3">
                  <c:v>5.6681781808480824E-3</c:v>
                </c:pt>
                <c:pt idx="4">
                  <c:v>3.2569028437650749E-2</c:v>
                </c:pt>
                <c:pt idx="5">
                  <c:v>3.7208970147121656E-2</c:v>
                </c:pt>
                <c:pt idx="6">
                  <c:v>6.1799367634378655E-3</c:v>
                </c:pt>
                <c:pt idx="7">
                  <c:v>2.4063580837442089E-2</c:v>
                </c:pt>
                <c:pt idx="8">
                  <c:v>3.8413237792715993E-3</c:v>
                </c:pt>
                <c:pt idx="9">
                  <c:v>-2.5413966882649408E-2</c:v>
                </c:pt>
                <c:pt idx="10">
                  <c:v>-3.6821302267526557E-2</c:v>
                </c:pt>
                <c:pt idx="11">
                  <c:v>5.7258064516129137E-2</c:v>
                </c:pt>
                <c:pt idx="12">
                  <c:v>1.111934766493694E-2</c:v>
                </c:pt>
                <c:pt idx="13">
                  <c:v>3.0636412254565037E-2</c:v>
                </c:pt>
                <c:pt idx="14">
                  <c:v>2.3377638780296861E-2</c:v>
                </c:pt>
                <c:pt idx="15">
                  <c:v>2.0587296520906628E-2</c:v>
                </c:pt>
                <c:pt idx="16">
                  <c:v>3.0414599007522192E-3</c:v>
                </c:pt>
                <c:pt idx="17">
                  <c:v>2.0584871752981515E-2</c:v>
                </c:pt>
                <c:pt idx="18">
                  <c:v>6.2469176393227244E-3</c:v>
                </c:pt>
                <c:pt idx="19">
                  <c:v>1.408685504709517E-2</c:v>
                </c:pt>
                <c:pt idx="20">
                  <c:v>1.0273684210526213E-2</c:v>
                </c:pt>
                <c:pt idx="21">
                  <c:v>1.1803389258915331E-3</c:v>
                </c:pt>
                <c:pt idx="22">
                  <c:v>3.9708976157082798E-2</c:v>
                </c:pt>
                <c:pt idx="23">
                  <c:v>1.8935334047874175E-2</c:v>
                </c:pt>
                <c:pt idx="24">
                  <c:v>1.9765005920393319E-2</c:v>
                </c:pt>
                <c:pt idx="25">
                  <c:v>3.7026541985453854E-2</c:v>
                </c:pt>
                <c:pt idx="26">
                  <c:v>-1.8267804154302625E-2</c:v>
                </c:pt>
                <c:pt idx="27">
                  <c:v>1.8549434242265406E-4</c:v>
                </c:pt>
                <c:pt idx="28">
                  <c:v>1.4861601337543551E-3</c:v>
                </c:pt>
                <c:pt idx="29">
                  <c:v>3.6787365177195719E-2</c:v>
                </c:pt>
                <c:pt idx="30">
                  <c:v>2.6069325094140172E-3</c:v>
                </c:pt>
                <c:pt idx="31">
                  <c:v>1.7987025751916574E-2</c:v>
                </c:pt>
                <c:pt idx="32">
                  <c:v>3.8480513073506639E-3</c:v>
                </c:pt>
                <c:pt idx="33">
                  <c:v>6.7853756190074721E-2</c:v>
                </c:pt>
                <c:pt idx="34">
                  <c:v>-1.3678451178452677E-3</c:v>
                </c:pt>
                <c:pt idx="35">
                  <c:v>-4.9599999999999977E-2</c:v>
                </c:pt>
              </c:numCache>
            </c:numRef>
          </c:xVal>
          <c:yVal>
            <c:numRef>
              <c:f>'3 Year Regression'!$C$39:$C$74</c:f>
              <c:numCache>
                <c:formatCode>General</c:formatCode>
                <c:ptCount val="36"/>
                <c:pt idx="0">
                  <c:v>3.7379506067261592E-2</c:v>
                </c:pt>
                <c:pt idx="1">
                  <c:v>-0.30075219733686698</c:v>
                </c:pt>
                <c:pt idx="2">
                  <c:v>-3.1026361737809038E-2</c:v>
                </c:pt>
                <c:pt idx="3">
                  <c:v>-0.23563819482149678</c:v>
                </c:pt>
                <c:pt idx="4">
                  <c:v>-0.26983630763631561</c:v>
                </c:pt>
                <c:pt idx="5">
                  <c:v>-0.35082257715057813</c:v>
                </c:pt>
                <c:pt idx="6">
                  <c:v>-0.22957674589218163</c:v>
                </c:pt>
                <c:pt idx="7">
                  <c:v>-0.25321970017962803</c:v>
                </c:pt>
                <c:pt idx="8">
                  <c:v>-0.22082625640015016</c:v>
                </c:pt>
                <c:pt idx="9">
                  <c:v>-0.12023908003044612</c:v>
                </c:pt>
                <c:pt idx="10">
                  <c:v>-6.4870497993690324E-2</c:v>
                </c:pt>
                <c:pt idx="11">
                  <c:v>-0.29967532531436164</c:v>
                </c:pt>
                <c:pt idx="12">
                  <c:v>-0.28837175002755422</c:v>
                </c:pt>
                <c:pt idx="13">
                  <c:v>-0.32023396004065391</c:v>
                </c:pt>
                <c:pt idx="14">
                  <c:v>-0.26424281579906977</c:v>
                </c:pt>
                <c:pt idx="15">
                  <c:v>-0.27908958636552428</c:v>
                </c:pt>
                <c:pt idx="16">
                  <c:v>-0.19871460982450212</c:v>
                </c:pt>
                <c:pt idx="17">
                  <c:v>-0.25300409817951752</c:v>
                </c:pt>
                <c:pt idx="18">
                  <c:v>-0.2241857406282205</c:v>
                </c:pt>
                <c:pt idx="19">
                  <c:v>-0.21881850501303202</c:v>
                </c:pt>
                <c:pt idx="20">
                  <c:v>-0.22630588374829563</c:v>
                </c:pt>
                <c:pt idx="21">
                  <c:v>-0.18960615363202121</c:v>
                </c:pt>
                <c:pt idx="22">
                  <c:v>-0.33960725562841598</c:v>
                </c:pt>
                <c:pt idx="23">
                  <c:v>-1.1826713761048966</c:v>
                </c:pt>
                <c:pt idx="24">
                  <c:v>8.9096584798593295</c:v>
                </c:pt>
                <c:pt idx="25">
                  <c:v>-0.32624020944553289</c:v>
                </c:pt>
                <c:pt idx="26">
                  <c:v>-0.15764540109649172</c:v>
                </c:pt>
                <c:pt idx="27">
                  <c:v>-0.18703515164469139</c:v>
                </c:pt>
                <c:pt idx="28">
                  <c:v>-0.2089921484723597</c:v>
                </c:pt>
                <c:pt idx="29">
                  <c:v>-0.29200303547278111</c:v>
                </c:pt>
                <c:pt idx="30">
                  <c:v>-0.23870893732563128</c:v>
                </c:pt>
                <c:pt idx="31">
                  <c:v>-0.24766051685590196</c:v>
                </c:pt>
                <c:pt idx="32">
                  <c:v>-0.22358698411558811</c:v>
                </c:pt>
                <c:pt idx="33">
                  <c:v>-0.42905970977441471</c:v>
                </c:pt>
                <c:pt idx="34">
                  <c:v>-0.20888189742653432</c:v>
                </c:pt>
                <c:pt idx="35">
                  <c:v>-6.5889014811435914E-2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0FC-074E-AE43-2B0A0F94B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7176816"/>
        <c:axId val="1427178544"/>
      </c:scatterChart>
      <c:valAx>
        <c:axId val="14271768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27178544"/>
        <c:crosses val="autoZero"/>
        <c:crossBetween val="midCat"/>
      </c:valAx>
      <c:valAx>
        <c:axId val="142717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27176816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'3 YEAR (1)'!$M$3:$M$38</c:f>
              <c:numCache>
                <c:formatCode>0.00%</c:formatCode>
                <c:ptCount val="36"/>
                <c:pt idx="0">
                  <c:v>-9.0325730627048961E-2</c:v>
                </c:pt>
                <c:pt idx="1">
                  <c:v>2.0427046263345128E-2</c:v>
                </c:pt>
                <c:pt idx="2">
                  <c:v>-6.8364166832438178E-2</c:v>
                </c:pt>
                <c:pt idx="3">
                  <c:v>5.6681781808480824E-3</c:v>
                </c:pt>
                <c:pt idx="4">
                  <c:v>3.2569028437650749E-2</c:v>
                </c:pt>
                <c:pt idx="5">
                  <c:v>3.7208970147121656E-2</c:v>
                </c:pt>
                <c:pt idx="6">
                  <c:v>6.1799367634378655E-3</c:v>
                </c:pt>
                <c:pt idx="7">
                  <c:v>2.4063580837442089E-2</c:v>
                </c:pt>
                <c:pt idx="8">
                  <c:v>3.8413237792715993E-3</c:v>
                </c:pt>
                <c:pt idx="9">
                  <c:v>-2.5413966882649408E-2</c:v>
                </c:pt>
                <c:pt idx="10">
                  <c:v>-3.6821302267526557E-2</c:v>
                </c:pt>
                <c:pt idx="11">
                  <c:v>5.7258064516129137E-2</c:v>
                </c:pt>
                <c:pt idx="12">
                  <c:v>1.111934766493694E-2</c:v>
                </c:pt>
                <c:pt idx="13">
                  <c:v>3.0636412254565037E-2</c:v>
                </c:pt>
                <c:pt idx="14">
                  <c:v>2.3377638780296861E-2</c:v>
                </c:pt>
                <c:pt idx="15">
                  <c:v>2.0587296520906628E-2</c:v>
                </c:pt>
                <c:pt idx="16">
                  <c:v>3.0414599007522192E-3</c:v>
                </c:pt>
                <c:pt idx="17">
                  <c:v>2.0584871752981515E-2</c:v>
                </c:pt>
                <c:pt idx="18">
                  <c:v>6.2469176393227244E-3</c:v>
                </c:pt>
                <c:pt idx="19">
                  <c:v>1.408685504709517E-2</c:v>
                </c:pt>
                <c:pt idx="20">
                  <c:v>1.0273684210526213E-2</c:v>
                </c:pt>
                <c:pt idx="21">
                  <c:v>1.1803389258915331E-3</c:v>
                </c:pt>
                <c:pt idx="22">
                  <c:v>3.9708976157082798E-2</c:v>
                </c:pt>
                <c:pt idx="23">
                  <c:v>1.8935334047874175E-2</c:v>
                </c:pt>
                <c:pt idx="24">
                  <c:v>1.9765005920393319E-2</c:v>
                </c:pt>
                <c:pt idx="25">
                  <c:v>3.7026541985453854E-2</c:v>
                </c:pt>
                <c:pt idx="26">
                  <c:v>-1.8267804154302625E-2</c:v>
                </c:pt>
                <c:pt idx="27">
                  <c:v>1.8549434242265406E-4</c:v>
                </c:pt>
                <c:pt idx="28">
                  <c:v>1.4861601337543551E-3</c:v>
                </c:pt>
                <c:pt idx="29">
                  <c:v>3.6787365177195719E-2</c:v>
                </c:pt>
                <c:pt idx="30">
                  <c:v>2.6069325094140172E-3</c:v>
                </c:pt>
                <c:pt idx="31">
                  <c:v>1.7987025751916574E-2</c:v>
                </c:pt>
                <c:pt idx="32">
                  <c:v>3.8480513073506639E-3</c:v>
                </c:pt>
                <c:pt idx="33">
                  <c:v>6.7853756190074721E-2</c:v>
                </c:pt>
                <c:pt idx="34">
                  <c:v>-1.3678451178452677E-3</c:v>
                </c:pt>
                <c:pt idx="35">
                  <c:v>-4.9599999999999977E-2</c:v>
                </c:pt>
              </c:numCache>
            </c:numRef>
          </c:xVal>
          <c:yVal>
            <c:numRef>
              <c:f>'3 Year Regression'!$O$40:$O$75</c:f>
              <c:numCache>
                <c:formatCode>General</c:formatCode>
                <c:ptCount val="36"/>
                <c:pt idx="0">
                  <c:v>-2.9473703809112642E-2</c:v>
                </c:pt>
                <c:pt idx="1">
                  <c:v>-2.3055679989753275E-3</c:v>
                </c:pt>
                <c:pt idx="2">
                  <c:v>-1.4265924207316205E-2</c:v>
                </c:pt>
                <c:pt idx="3">
                  <c:v>-3.9036295060200787E-3</c:v>
                </c:pt>
                <c:pt idx="4">
                  <c:v>2.3165315792580611E-2</c:v>
                </c:pt>
                <c:pt idx="5">
                  <c:v>-3.7169779654303479E-2</c:v>
                </c:pt>
                <c:pt idx="6">
                  <c:v>5.4007302423247819E-2</c:v>
                </c:pt>
                <c:pt idx="7">
                  <c:v>1.9739952083727974E-2</c:v>
                </c:pt>
                <c:pt idx="8">
                  <c:v>6.9625742910591829E-3</c:v>
                </c:pt>
                <c:pt idx="9">
                  <c:v>3.815382515792401E-3</c:v>
                </c:pt>
                <c:pt idx="10">
                  <c:v>2.7944479334465387E-2</c:v>
                </c:pt>
                <c:pt idx="11">
                  <c:v>8.0863366691391894E-2</c:v>
                </c:pt>
                <c:pt idx="12">
                  <c:v>-7.6372858535823859E-2</c:v>
                </c:pt>
                <c:pt idx="13">
                  <c:v>-3.2360539049686089E-2</c:v>
                </c:pt>
                <c:pt idx="14">
                  <c:v>6.3837661021247938E-3</c:v>
                </c:pt>
                <c:pt idx="15">
                  <c:v>-2.7136928916047333E-2</c:v>
                </c:pt>
                <c:pt idx="16">
                  <c:v>1.1145771357866808E-2</c:v>
                </c:pt>
                <c:pt idx="17">
                  <c:v>-2.9942339250538935E-4</c:v>
                </c:pt>
                <c:pt idx="18">
                  <c:v>9.3162371070251195E-4</c:v>
                </c:pt>
                <c:pt idx="19">
                  <c:v>1.0302429549926023E-2</c:v>
                </c:pt>
                <c:pt idx="20">
                  <c:v>1.2197037644312313E-2</c:v>
                </c:pt>
                <c:pt idx="21">
                  <c:v>1.523366136589851E-2</c:v>
                </c:pt>
                <c:pt idx="22">
                  <c:v>-4.6889637821895744E-3</c:v>
                </c:pt>
                <c:pt idx="23">
                  <c:v>0.16319961446148995</c:v>
                </c:pt>
                <c:pt idx="24">
                  <c:v>-0.14059011316473546</c:v>
                </c:pt>
                <c:pt idx="25">
                  <c:v>-4.2374835085030177E-2</c:v>
                </c:pt>
                <c:pt idx="26">
                  <c:v>-1.1819573221205332E-2</c:v>
                </c:pt>
                <c:pt idx="27">
                  <c:v>7.2733446180389136E-3</c:v>
                </c:pt>
                <c:pt idx="28">
                  <c:v>-8.976910638256284E-3</c:v>
                </c:pt>
                <c:pt idx="29">
                  <c:v>1.0787808921843535E-2</c:v>
                </c:pt>
                <c:pt idx="30">
                  <c:v>-3.8150958301778851E-2</c:v>
                </c:pt>
                <c:pt idx="31">
                  <c:v>-5.0291139056300796E-3</c:v>
                </c:pt>
                <c:pt idx="32">
                  <c:v>-5.8368334433762051E-3</c:v>
                </c:pt>
                <c:pt idx="33">
                  <c:v>-2.2567816807420524E-2</c:v>
                </c:pt>
                <c:pt idx="34">
                  <c:v>-6.5502255258909365E-3</c:v>
                </c:pt>
                <c:pt idx="35">
                  <c:v>5.5920268080835153E-2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B9D-8743-A66A-CAE66A208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6860176"/>
        <c:axId val="1406559888"/>
      </c:scatterChart>
      <c:valAx>
        <c:axId val="1406860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06559888"/>
        <c:crosses val="autoZero"/>
        <c:crossBetween val="midCat"/>
      </c:valAx>
      <c:valAx>
        <c:axId val="14065598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06860176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'3 YEAR (1)'!$O$3:$O$38</c:f>
              <c:numCache>
                <c:formatCode>0.00%</c:formatCode>
                <c:ptCount val="36"/>
                <c:pt idx="0">
                  <c:v>-0.11313246162592383</c:v>
                </c:pt>
                <c:pt idx="1">
                  <c:v>3.1217939322878419E-2</c:v>
                </c:pt>
                <c:pt idx="2">
                  <c:v>-9.5452737637544804E-2</c:v>
                </c:pt>
                <c:pt idx="3">
                  <c:v>-1.0948665836228888E-2</c:v>
                </c:pt>
                <c:pt idx="4">
                  <c:v>3.1932886814153294E-2</c:v>
                </c:pt>
                <c:pt idx="5">
                  <c:v>1.7624784853700559E-2</c:v>
                </c:pt>
                <c:pt idx="6">
                  <c:v>4.2173672566372389E-3</c:v>
                </c:pt>
                <c:pt idx="7">
                  <c:v>4.1249730041033716E-2</c:v>
                </c:pt>
                <c:pt idx="8">
                  <c:v>-2.5849070151505726E-3</c:v>
                </c:pt>
                <c:pt idx="9">
                  <c:v>9.2760344952533824E-3</c:v>
                </c:pt>
                <c:pt idx="10">
                  <c:v>-4.4324399196620123E-2</c:v>
                </c:pt>
                <c:pt idx="11">
                  <c:v>2.8785179907374392E-2</c:v>
                </c:pt>
                <c:pt idx="12">
                  <c:v>2.142092109960636E-3</c:v>
                </c:pt>
                <c:pt idx="13">
                  <c:v>3.679301154871184E-2</c:v>
                </c:pt>
                <c:pt idx="14">
                  <c:v>2.2636081459610935E-2</c:v>
                </c:pt>
                <c:pt idx="15">
                  <c:v>3.9178664149162268E-2</c:v>
                </c:pt>
                <c:pt idx="16">
                  <c:v>-1.5414407436096011E-2</c:v>
                </c:pt>
                <c:pt idx="17">
                  <c:v>8.8301945768538559E-3</c:v>
                </c:pt>
                <c:pt idx="18">
                  <c:v>1.6199475899309146E-2</c:v>
                </c:pt>
                <c:pt idx="19">
                  <c:v>-4.8206100837679955E-3</c:v>
                </c:pt>
                <c:pt idx="20">
                  <c:v>8.286852589641569E-3</c:v>
                </c:pt>
                <c:pt idx="21">
                  <c:v>-3.8101285918400452E-3</c:v>
                </c:pt>
                <c:pt idx="22">
                  <c:v>2.6230042359074668E-2</c:v>
                </c:pt>
                <c:pt idx="23">
                  <c:v>1.673016398873628E-2</c:v>
                </c:pt>
                <c:pt idx="24">
                  <c:v>2.1921286500211412E-2</c:v>
                </c:pt>
                <c:pt idx="25">
                  <c:v>8.0080446110247783E-2</c:v>
                </c:pt>
                <c:pt idx="26">
                  <c:v>-2.6779359430605054E-2</c:v>
                </c:pt>
                <c:pt idx="27">
                  <c:v>-6.3649222065063071E-3</c:v>
                </c:pt>
                <c:pt idx="28">
                  <c:v>4.9751243781095411E-3</c:v>
                </c:pt>
                <c:pt idx="29">
                  <c:v>4.2898174742888928E-2</c:v>
                </c:pt>
                <c:pt idx="30">
                  <c:v>4.1868254558987683E-3</c:v>
                </c:pt>
                <c:pt idx="31">
                  <c:v>2.3034456501046963E-2</c:v>
                </c:pt>
                <c:pt idx="32">
                  <c:v>1.2333783002505205E-2</c:v>
                </c:pt>
                <c:pt idx="33">
                  <c:v>8.511083228774563E-2</c:v>
                </c:pt>
                <c:pt idx="34">
                  <c:v>1.4102428162442893E-2</c:v>
                </c:pt>
                <c:pt idx="35">
                  <c:v>-5.6899999999999951E-2</c:v>
                </c:pt>
              </c:numCache>
            </c:numRef>
          </c:xVal>
          <c:yVal>
            <c:numRef>
              <c:f>'3 Year Regression'!$AA$40:$AA$75</c:f>
              <c:numCache>
                <c:formatCode>General</c:formatCode>
                <c:ptCount val="36"/>
                <c:pt idx="0">
                  <c:v>-7.4048507373312547E-2</c:v>
                </c:pt>
                <c:pt idx="1">
                  <c:v>-5.291363910707586E-3</c:v>
                </c:pt>
                <c:pt idx="2">
                  <c:v>1.5862257037731781E-2</c:v>
                </c:pt>
                <c:pt idx="3">
                  <c:v>1.0642607708903819E-2</c:v>
                </c:pt>
                <c:pt idx="4">
                  <c:v>2.0316941810464839E-3</c:v>
                </c:pt>
                <c:pt idx="5">
                  <c:v>1.8749090683761058E-2</c:v>
                </c:pt>
                <c:pt idx="6">
                  <c:v>-2.4394862032339568E-3</c:v>
                </c:pt>
                <c:pt idx="7">
                  <c:v>-2.2983715205523093E-2</c:v>
                </c:pt>
                <c:pt idx="8">
                  <c:v>-1.0816118743096279E-2</c:v>
                </c:pt>
                <c:pt idx="9">
                  <c:v>-4.4701182517341634E-3</c:v>
                </c:pt>
                <c:pt idx="10">
                  <c:v>1.3214273872182575E-2</c:v>
                </c:pt>
                <c:pt idx="11">
                  <c:v>0.12111269753311485</c:v>
                </c:pt>
                <c:pt idx="12">
                  <c:v>-8.0432936498901764E-2</c:v>
                </c:pt>
                <c:pt idx="13">
                  <c:v>-1.4146601302752471E-2</c:v>
                </c:pt>
                <c:pt idx="14">
                  <c:v>-6.8625951967209164E-5</c:v>
                </c:pt>
                <c:pt idx="15">
                  <c:v>-1.8147980934447895E-2</c:v>
                </c:pt>
                <c:pt idx="16">
                  <c:v>1.8524764819380896E-2</c:v>
                </c:pt>
                <c:pt idx="17">
                  <c:v>6.5062416398802506E-3</c:v>
                </c:pt>
                <c:pt idx="18">
                  <c:v>-3.8530448849795132E-3</c:v>
                </c:pt>
                <c:pt idx="19">
                  <c:v>3.5215929893101253E-2</c:v>
                </c:pt>
                <c:pt idx="20">
                  <c:v>4.0833195719092025E-3</c:v>
                </c:pt>
                <c:pt idx="21">
                  <c:v>1.547384591018194E-2</c:v>
                </c:pt>
                <c:pt idx="22">
                  <c:v>6.1409719317632935E-3</c:v>
                </c:pt>
                <c:pt idx="23">
                  <c:v>5.1039512731839681E-2</c:v>
                </c:pt>
                <c:pt idx="24">
                  <c:v>-5.6061071126711437E-2</c:v>
                </c:pt>
                <c:pt idx="25">
                  <c:v>-3.4537893234711348E-2</c:v>
                </c:pt>
                <c:pt idx="26">
                  <c:v>-1.2442484555523735E-2</c:v>
                </c:pt>
                <c:pt idx="27">
                  <c:v>3.3328179195181206E-3</c:v>
                </c:pt>
                <c:pt idx="28">
                  <c:v>-1.3016580397911535E-2</c:v>
                </c:pt>
                <c:pt idx="29">
                  <c:v>8.0965964296004916E-3</c:v>
                </c:pt>
                <c:pt idx="30">
                  <c:v>-1.5986881863705379E-2</c:v>
                </c:pt>
                <c:pt idx="31">
                  <c:v>2.8006602707207062E-3</c:v>
                </c:pt>
                <c:pt idx="32">
                  <c:v>-9.4508320254890824E-3</c:v>
                </c:pt>
                <c:pt idx="33">
                  <c:v>-1.3078354306882436E-2</c:v>
                </c:pt>
                <c:pt idx="34">
                  <c:v>-1.0124821391451558E-3</c:v>
                </c:pt>
                <c:pt idx="35">
                  <c:v>5.9457796776100191E-2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C53-E241-98F4-7FDBE1C5D4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8352432"/>
        <c:axId val="1426915600"/>
      </c:scatterChart>
      <c:valAx>
        <c:axId val="1428352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26915600"/>
        <c:crosses val="autoZero"/>
        <c:crossBetween val="midCat"/>
      </c:valAx>
      <c:valAx>
        <c:axId val="14269156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28352432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'3 YEAR (1)'!$O$3:$O$38</c:f>
              <c:numCache>
                <c:formatCode>0.00%</c:formatCode>
                <c:ptCount val="36"/>
                <c:pt idx="0">
                  <c:v>-0.11313246162592383</c:v>
                </c:pt>
                <c:pt idx="1">
                  <c:v>3.1217939322878419E-2</c:v>
                </c:pt>
                <c:pt idx="2">
                  <c:v>-9.5452737637544804E-2</c:v>
                </c:pt>
                <c:pt idx="3">
                  <c:v>-1.0948665836228888E-2</c:v>
                </c:pt>
                <c:pt idx="4">
                  <c:v>3.1932886814153294E-2</c:v>
                </c:pt>
                <c:pt idx="5">
                  <c:v>1.7624784853700559E-2</c:v>
                </c:pt>
                <c:pt idx="6">
                  <c:v>4.2173672566372389E-3</c:v>
                </c:pt>
                <c:pt idx="7">
                  <c:v>4.1249730041033716E-2</c:v>
                </c:pt>
                <c:pt idx="8">
                  <c:v>-2.5849070151505726E-3</c:v>
                </c:pt>
                <c:pt idx="9">
                  <c:v>9.2760344952533824E-3</c:v>
                </c:pt>
                <c:pt idx="10">
                  <c:v>-4.4324399196620123E-2</c:v>
                </c:pt>
                <c:pt idx="11">
                  <c:v>2.8785179907374392E-2</c:v>
                </c:pt>
                <c:pt idx="12">
                  <c:v>2.142092109960636E-3</c:v>
                </c:pt>
                <c:pt idx="13">
                  <c:v>3.679301154871184E-2</c:v>
                </c:pt>
                <c:pt idx="14">
                  <c:v>2.2636081459610935E-2</c:v>
                </c:pt>
                <c:pt idx="15">
                  <c:v>3.9178664149162268E-2</c:v>
                </c:pt>
                <c:pt idx="16">
                  <c:v>-1.5414407436096011E-2</c:v>
                </c:pt>
                <c:pt idx="17">
                  <c:v>8.8301945768538559E-3</c:v>
                </c:pt>
                <c:pt idx="18">
                  <c:v>1.6199475899309146E-2</c:v>
                </c:pt>
                <c:pt idx="19">
                  <c:v>-4.8206100837679955E-3</c:v>
                </c:pt>
                <c:pt idx="20">
                  <c:v>8.286852589641569E-3</c:v>
                </c:pt>
                <c:pt idx="21">
                  <c:v>-3.8101285918400452E-3</c:v>
                </c:pt>
                <c:pt idx="22">
                  <c:v>2.6230042359074668E-2</c:v>
                </c:pt>
                <c:pt idx="23">
                  <c:v>1.673016398873628E-2</c:v>
                </c:pt>
                <c:pt idx="24">
                  <c:v>2.1921286500211412E-2</c:v>
                </c:pt>
                <c:pt idx="25">
                  <c:v>8.0080446110247783E-2</c:v>
                </c:pt>
                <c:pt idx="26">
                  <c:v>-2.6779359430605054E-2</c:v>
                </c:pt>
                <c:pt idx="27">
                  <c:v>-6.3649222065063071E-3</c:v>
                </c:pt>
                <c:pt idx="28">
                  <c:v>4.9751243781095411E-3</c:v>
                </c:pt>
                <c:pt idx="29">
                  <c:v>4.2898174742888928E-2</c:v>
                </c:pt>
                <c:pt idx="30">
                  <c:v>4.1868254558987683E-3</c:v>
                </c:pt>
                <c:pt idx="31">
                  <c:v>2.3034456501046963E-2</c:v>
                </c:pt>
                <c:pt idx="32">
                  <c:v>1.2333783002505205E-2</c:v>
                </c:pt>
                <c:pt idx="33">
                  <c:v>8.511083228774563E-2</c:v>
                </c:pt>
                <c:pt idx="34">
                  <c:v>1.4102428162442893E-2</c:v>
                </c:pt>
                <c:pt idx="35">
                  <c:v>-5.6899999999999951E-2</c:v>
                </c:pt>
              </c:numCache>
            </c:numRef>
          </c:xVal>
          <c:yVal>
            <c:numRef>
              <c:f>'3 Year Regression'!$AM$40:$AM$75</c:f>
              <c:numCache>
                <c:formatCode>General</c:formatCode>
                <c:ptCount val="36"/>
                <c:pt idx="0">
                  <c:v>-5.3586292712176048E-2</c:v>
                </c:pt>
                <c:pt idx="1">
                  <c:v>-8.3219218816738549E-3</c:v>
                </c:pt>
                <c:pt idx="2">
                  <c:v>2.0191417711922677E-2</c:v>
                </c:pt>
                <c:pt idx="3">
                  <c:v>4.1440709779133438E-3</c:v>
                </c:pt>
                <c:pt idx="4">
                  <c:v>-6.2200835153549475E-3</c:v>
                </c:pt>
                <c:pt idx="5">
                  <c:v>7.4550099827604237E-3</c:v>
                </c:pt>
                <c:pt idx="6">
                  <c:v>-2.0723202160760823E-3</c:v>
                </c:pt>
                <c:pt idx="7">
                  <c:v>-2.0167536835456135E-2</c:v>
                </c:pt>
                <c:pt idx="8">
                  <c:v>-2.0356343539440908E-3</c:v>
                </c:pt>
                <c:pt idx="9">
                  <c:v>-1.1886766350193353E-2</c:v>
                </c:pt>
                <c:pt idx="10">
                  <c:v>5.9465341955826437E-3</c:v>
                </c:pt>
                <c:pt idx="11">
                  <c:v>7.6671623315034867E-2</c:v>
                </c:pt>
                <c:pt idx="12">
                  <c:v>-4.4986101993560214E-2</c:v>
                </c:pt>
                <c:pt idx="13">
                  <c:v>4.9540474199591747E-3</c:v>
                </c:pt>
                <c:pt idx="14">
                  <c:v>6.0363714467776691E-4</c:v>
                </c:pt>
                <c:pt idx="15">
                  <c:v>-4.6714282576929209E-3</c:v>
                </c:pt>
                <c:pt idx="16">
                  <c:v>1.0556443697749014E-2</c:v>
                </c:pt>
                <c:pt idx="17">
                  <c:v>3.7800510313370237E-3</c:v>
                </c:pt>
                <c:pt idx="18">
                  <c:v>-2.4882732359379003E-3</c:v>
                </c:pt>
                <c:pt idx="19">
                  <c:v>1.2916982670951472E-2</c:v>
                </c:pt>
                <c:pt idx="20">
                  <c:v>-5.709462733811105E-3</c:v>
                </c:pt>
                <c:pt idx="21">
                  <c:v>6.3212006921568985E-3</c:v>
                </c:pt>
                <c:pt idx="22">
                  <c:v>4.7096069408209679E-3</c:v>
                </c:pt>
                <c:pt idx="23">
                  <c:v>1.530365501652621E-2</c:v>
                </c:pt>
                <c:pt idx="24">
                  <c:v>-1.7901641445271173E-2</c:v>
                </c:pt>
                <c:pt idx="25">
                  <c:v>-1.4461617063702012E-2</c:v>
                </c:pt>
                <c:pt idx="26">
                  <c:v>8.1813872051282668E-3</c:v>
                </c:pt>
                <c:pt idx="27">
                  <c:v>1.0422948136885466E-2</c:v>
                </c:pt>
                <c:pt idx="28">
                  <c:v>-5.1848217172746945E-3</c:v>
                </c:pt>
                <c:pt idx="29">
                  <c:v>8.3584312500339097E-3</c:v>
                </c:pt>
                <c:pt idx="30">
                  <c:v>-9.8640058072063837E-3</c:v>
                </c:pt>
                <c:pt idx="31">
                  <c:v>-1.1100702032738011E-2</c:v>
                </c:pt>
                <c:pt idx="32">
                  <c:v>-7.6243497672334806E-3</c:v>
                </c:pt>
                <c:pt idx="33">
                  <c:v>-1.4626118747790864E-2</c:v>
                </c:pt>
                <c:pt idx="34">
                  <c:v>1.1238446409117524E-2</c:v>
                </c:pt>
                <c:pt idx="35">
                  <c:v>3.115358486853563E-2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415-144B-BC08-0D463CA8D4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7286720"/>
        <c:axId val="1429291584"/>
      </c:scatterChart>
      <c:valAx>
        <c:axId val="1407286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29291584"/>
        <c:crosses val="autoZero"/>
        <c:crossBetween val="midCat"/>
      </c:valAx>
      <c:valAx>
        <c:axId val="14292915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07286720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'3 YEAR (1)'!$O$3:$O$38</c:f>
              <c:numCache>
                <c:formatCode>0.00%</c:formatCode>
                <c:ptCount val="36"/>
                <c:pt idx="0">
                  <c:v>-0.11313246162592383</c:v>
                </c:pt>
                <c:pt idx="1">
                  <c:v>3.1217939322878419E-2</c:v>
                </c:pt>
                <c:pt idx="2">
                  <c:v>-9.5452737637544804E-2</c:v>
                </c:pt>
                <c:pt idx="3">
                  <c:v>-1.0948665836228888E-2</c:v>
                </c:pt>
                <c:pt idx="4">
                  <c:v>3.1932886814153294E-2</c:v>
                </c:pt>
                <c:pt idx="5">
                  <c:v>1.7624784853700559E-2</c:v>
                </c:pt>
                <c:pt idx="6">
                  <c:v>4.2173672566372389E-3</c:v>
                </c:pt>
                <c:pt idx="7">
                  <c:v>4.1249730041033716E-2</c:v>
                </c:pt>
                <c:pt idx="8">
                  <c:v>-2.5849070151505726E-3</c:v>
                </c:pt>
                <c:pt idx="9">
                  <c:v>9.2760344952533824E-3</c:v>
                </c:pt>
                <c:pt idx="10">
                  <c:v>-4.4324399196620123E-2</c:v>
                </c:pt>
                <c:pt idx="11">
                  <c:v>2.8785179907374392E-2</c:v>
                </c:pt>
                <c:pt idx="12">
                  <c:v>2.142092109960636E-3</c:v>
                </c:pt>
                <c:pt idx="13">
                  <c:v>3.679301154871184E-2</c:v>
                </c:pt>
                <c:pt idx="14">
                  <c:v>2.2636081459610935E-2</c:v>
                </c:pt>
                <c:pt idx="15">
                  <c:v>3.9178664149162268E-2</c:v>
                </c:pt>
                <c:pt idx="16">
                  <c:v>-1.5414407436096011E-2</c:v>
                </c:pt>
                <c:pt idx="17">
                  <c:v>8.8301945768538559E-3</c:v>
                </c:pt>
                <c:pt idx="18">
                  <c:v>1.6199475899309146E-2</c:v>
                </c:pt>
                <c:pt idx="19">
                  <c:v>-4.8206100837679955E-3</c:v>
                </c:pt>
                <c:pt idx="20">
                  <c:v>8.286852589641569E-3</c:v>
                </c:pt>
                <c:pt idx="21">
                  <c:v>-3.8101285918400452E-3</c:v>
                </c:pt>
                <c:pt idx="22">
                  <c:v>2.6230042359074668E-2</c:v>
                </c:pt>
                <c:pt idx="23">
                  <c:v>1.673016398873628E-2</c:v>
                </c:pt>
                <c:pt idx="24">
                  <c:v>2.1921286500211412E-2</c:v>
                </c:pt>
                <c:pt idx="25">
                  <c:v>8.0080446110247783E-2</c:v>
                </c:pt>
                <c:pt idx="26">
                  <c:v>-2.6779359430605054E-2</c:v>
                </c:pt>
                <c:pt idx="27">
                  <c:v>-6.3649222065063071E-3</c:v>
                </c:pt>
                <c:pt idx="28">
                  <c:v>4.9751243781095411E-3</c:v>
                </c:pt>
                <c:pt idx="29">
                  <c:v>4.2898174742888928E-2</c:v>
                </c:pt>
                <c:pt idx="30">
                  <c:v>4.1868254558987683E-3</c:v>
                </c:pt>
                <c:pt idx="31">
                  <c:v>2.3034456501046963E-2</c:v>
                </c:pt>
                <c:pt idx="32">
                  <c:v>1.2333783002505205E-2</c:v>
                </c:pt>
                <c:pt idx="33">
                  <c:v>8.511083228774563E-2</c:v>
                </c:pt>
                <c:pt idx="34">
                  <c:v>1.4102428162442893E-2</c:v>
                </c:pt>
                <c:pt idx="35">
                  <c:v>-5.6899999999999951E-2</c:v>
                </c:pt>
              </c:numCache>
            </c:numRef>
          </c:xVal>
          <c:yVal>
            <c:numRef>
              <c:f>'3 Year Regression'!$AY$40:$AY$75</c:f>
              <c:numCache>
                <c:formatCode>General</c:formatCode>
                <c:ptCount val="36"/>
                <c:pt idx="0">
                  <c:v>-8.2822113929186911E-2</c:v>
                </c:pt>
                <c:pt idx="1">
                  <c:v>-2.8475797225852466E-2</c:v>
                </c:pt>
                <c:pt idx="2">
                  <c:v>1.5692883788410467E-2</c:v>
                </c:pt>
                <c:pt idx="3">
                  <c:v>1.1592660024314791E-2</c:v>
                </c:pt>
                <c:pt idx="4">
                  <c:v>3.3337465098459654E-2</c:v>
                </c:pt>
                <c:pt idx="5">
                  <c:v>-9.3097544353745142E-3</c:v>
                </c:pt>
                <c:pt idx="6">
                  <c:v>2.2524678959347889E-2</c:v>
                </c:pt>
                <c:pt idx="7">
                  <c:v>7.2275039663263346E-3</c:v>
                </c:pt>
                <c:pt idx="8">
                  <c:v>-6.7955415597892649E-3</c:v>
                </c:pt>
                <c:pt idx="9">
                  <c:v>6.6277886118196599E-3</c:v>
                </c:pt>
                <c:pt idx="10">
                  <c:v>2.8357484032400106E-2</c:v>
                </c:pt>
                <c:pt idx="11">
                  <c:v>0.11351357117476865</c:v>
                </c:pt>
                <c:pt idx="12">
                  <c:v>-7.6376912966539742E-2</c:v>
                </c:pt>
                <c:pt idx="13">
                  <c:v>-2.7259959009836555E-2</c:v>
                </c:pt>
                <c:pt idx="14">
                  <c:v>-7.5138840050345095E-3</c:v>
                </c:pt>
                <c:pt idx="15">
                  <c:v>-1.3184719028886079E-2</c:v>
                </c:pt>
                <c:pt idx="16">
                  <c:v>2.598076724484483E-2</c:v>
                </c:pt>
                <c:pt idx="17">
                  <c:v>5.6723890990320568E-3</c:v>
                </c:pt>
                <c:pt idx="18">
                  <c:v>-6.485739270753469E-3</c:v>
                </c:pt>
                <c:pt idx="19">
                  <c:v>3.6128882916170411E-2</c:v>
                </c:pt>
                <c:pt idx="20">
                  <c:v>6.5648798341445061E-3</c:v>
                </c:pt>
                <c:pt idx="21">
                  <c:v>1.5526666801265646E-2</c:v>
                </c:pt>
                <c:pt idx="22">
                  <c:v>7.195141646884326E-3</c:v>
                </c:pt>
                <c:pt idx="23">
                  <c:v>8.0859153954707941E-2</c:v>
                </c:pt>
                <c:pt idx="24">
                  <c:v>-9.6024630001266764E-2</c:v>
                </c:pt>
                <c:pt idx="25">
                  <c:v>-3.7139505637634018E-2</c:v>
                </c:pt>
                <c:pt idx="26">
                  <c:v>-1.9350657947451739E-2</c:v>
                </c:pt>
                <c:pt idx="27">
                  <c:v>1.2461161872550993E-2</c:v>
                </c:pt>
                <c:pt idx="28">
                  <c:v>3.8380785890171996E-3</c:v>
                </c:pt>
                <c:pt idx="29">
                  <c:v>2.6213845448729428E-3</c:v>
                </c:pt>
                <c:pt idx="30">
                  <c:v>5.6045379555855063E-3</c:v>
                </c:pt>
                <c:pt idx="31">
                  <c:v>-3.2827011813923758E-3</c:v>
                </c:pt>
                <c:pt idx="32">
                  <c:v>-6.2159325910880643E-3</c:v>
                </c:pt>
                <c:pt idx="33">
                  <c:v>-2.2525356585118381E-2</c:v>
                </c:pt>
                <c:pt idx="34">
                  <c:v>-3.7418767458941002E-2</c:v>
                </c:pt>
                <c:pt idx="35">
                  <c:v>3.8854892719221976E-2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FE2-D949-A7EB-4D01ED883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6509520"/>
        <c:axId val="1406510336"/>
      </c:scatterChart>
      <c:valAx>
        <c:axId val="1406509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06510336"/>
        <c:crosses val="autoZero"/>
        <c:crossBetween val="midCat"/>
      </c:valAx>
      <c:valAx>
        <c:axId val="14065103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06509520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 YEAR (1)'!$M$3:$M$122</c:f>
              <c:numCache>
                <c:formatCode>0.00%</c:formatCode>
                <c:ptCount val="120"/>
                <c:pt idx="0">
                  <c:v>-9.027262119444146E-2</c:v>
                </c:pt>
                <c:pt idx="1">
                  <c:v>2.0376133134893726E-2</c:v>
                </c:pt>
                <c:pt idx="2">
                  <c:v>-6.83456864821258E-2</c:v>
                </c:pt>
                <c:pt idx="3">
                  <c:v>5.6792251914203895E-3</c:v>
                </c:pt>
                <c:pt idx="4">
                  <c:v>3.2594182789224213E-2</c:v>
                </c:pt>
                <c:pt idx="5">
                  <c:v>3.7200966682054082E-2</c:v>
                </c:pt>
                <c:pt idx="6">
                  <c:v>6.1746946804732694E-3</c:v>
                </c:pt>
                <c:pt idx="7">
                  <c:v>2.4062001622786156E-2</c:v>
                </c:pt>
                <c:pt idx="8">
                  <c:v>3.8478822604202101E-3</c:v>
                </c:pt>
                <c:pt idx="9">
                  <c:v>-2.5429064133796753E-2</c:v>
                </c:pt>
                <c:pt idx="10">
                  <c:v>-3.6856397142179254E-2</c:v>
                </c:pt>
                <c:pt idx="11">
                  <c:v>5.728063329245181E-2</c:v>
                </c:pt>
                <c:pt idx="12">
                  <c:v>1.1104221858970753E-2</c:v>
                </c:pt>
                <c:pt idx="13">
                  <c:v>3.0674490210887084E-2</c:v>
                </c:pt>
                <c:pt idx="14">
                  <c:v>2.3334621444071058E-2</c:v>
                </c:pt>
                <c:pt idx="15">
                  <c:v>2.0630442037559593E-2</c:v>
                </c:pt>
                <c:pt idx="16">
                  <c:v>3.0431210249231011E-3</c:v>
                </c:pt>
                <c:pt idx="17">
                  <c:v>2.059134107708549E-2</c:v>
                </c:pt>
                <c:pt idx="18">
                  <c:v>6.2189443420106461E-3</c:v>
                </c:pt>
                <c:pt idx="19">
                  <c:v>1.4070670258279128E-2</c:v>
                </c:pt>
                <c:pt idx="20">
                  <c:v>1.0277261958122619E-2</c:v>
                </c:pt>
                <c:pt idx="21">
                  <c:v>1.153920123084573E-3</c:v>
                </c:pt>
                <c:pt idx="22">
                  <c:v>3.9725388255682281E-2</c:v>
                </c:pt>
                <c:pt idx="23">
                  <c:v>1.8948655256723734E-2</c:v>
                </c:pt>
                <c:pt idx="24">
                  <c:v>1.9773522180281944E-2</c:v>
                </c:pt>
                <c:pt idx="25">
                  <c:v>3.7025066436831233E-2</c:v>
                </c:pt>
                <c:pt idx="26">
                  <c:v>-1.8227973063498326E-2</c:v>
                </c:pt>
                <c:pt idx="27">
                  <c:v>1.763170886521781E-4</c:v>
                </c:pt>
                <c:pt idx="28">
                  <c:v>1.4125291334132761E-3</c:v>
                </c:pt>
                <c:pt idx="29">
                  <c:v>3.6871590201750237E-2</c:v>
                </c:pt>
                <c:pt idx="30">
                  <c:v>2.6064610866374238E-3</c:v>
                </c:pt>
                <c:pt idx="31">
                  <c:v>1.7937219730941534E-2</c:v>
                </c:pt>
                <c:pt idx="32">
                  <c:v>3.9015606242498446E-3</c:v>
                </c:pt>
                <c:pt idx="33">
                  <c:v>6.7820374153747531E-2</c:v>
                </c:pt>
                <c:pt idx="34">
                  <c:v>-1.3601632195863189E-3</c:v>
                </c:pt>
                <c:pt idx="35">
                  <c:v>-4.9615998783362425E-2</c:v>
                </c:pt>
                <c:pt idx="36">
                  <c:v>-1.5754219211914999E-2</c:v>
                </c:pt>
                <c:pt idx="37">
                  <c:v>2.9650202672271142E-3</c:v>
                </c:pt>
                <c:pt idx="38">
                  <c:v>8.4367750600301106E-2</c:v>
                </c:pt>
                <c:pt idx="39">
                  <c:v>-2.4766818813256486E-2</c:v>
                </c:pt>
                <c:pt idx="40">
                  <c:v>-6.0343863051504854E-2</c:v>
                </c:pt>
                <c:pt idx="41">
                  <c:v>2.0980884928794463E-2</c:v>
                </c:pt>
                <c:pt idx="42">
                  <c:v>-1.9379410776296568E-2</c:v>
                </c:pt>
                <c:pt idx="43">
                  <c:v>1.2858817745168505E-2</c:v>
                </c:pt>
                <c:pt idx="44">
                  <c:v>9.6223605330483242E-3</c:v>
                </c:pt>
                <c:pt idx="45">
                  <c:v>-1.582111987974455E-2</c:v>
                </c:pt>
                <c:pt idx="46">
                  <c:v>5.7463042441583401E-2</c:v>
                </c:pt>
                <c:pt idx="47">
                  <c:v>-3.0027367690706575E-2</c:v>
                </c:pt>
                <c:pt idx="48">
                  <c:v>-2.4992310058442602E-3</c:v>
                </c:pt>
                <c:pt idx="49">
                  <c:v>2.6888301022623962E-2</c:v>
                </c:pt>
                <c:pt idx="50">
                  <c:v>2.4430692068114768E-2</c:v>
                </c:pt>
                <c:pt idx="51">
                  <c:v>-1.4037886340977135E-2</c:v>
                </c:pt>
                <c:pt idx="52">
                  <c:v>4.002488593944431E-2</c:v>
                </c:pt>
                <c:pt idx="53">
                  <c:v>-1.3825261780104681E-2</c:v>
                </c:pt>
                <c:pt idx="54">
                  <c:v>2.0665469878512033E-2</c:v>
                </c:pt>
                <c:pt idx="55">
                  <c:v>2.3501260522155176E-2</c:v>
                </c:pt>
                <c:pt idx="56">
                  <c:v>7.3605371900826722E-3</c:v>
                </c:pt>
                <c:pt idx="57">
                  <c:v>8.4208698671759397E-3</c:v>
                </c:pt>
                <c:pt idx="58">
                  <c:v>4.5755787562414829E-2</c:v>
                </c:pt>
                <c:pt idx="59">
                  <c:v>-3.4576449450019697E-2</c:v>
                </c:pt>
                <c:pt idx="60">
                  <c:v>2.5296549245147348E-2</c:v>
                </c:pt>
                <c:pt idx="61">
                  <c:v>3.0465783868876883E-2</c:v>
                </c:pt>
                <c:pt idx="62">
                  <c:v>4.5958642064990896E-2</c:v>
                </c:pt>
                <c:pt idx="63">
                  <c:v>3.1367064582188631E-2</c:v>
                </c:pt>
                <c:pt idx="64">
                  <c:v>-2.8955281792608423E-2</c:v>
                </c:pt>
                <c:pt idx="65">
                  <c:v>5.0920026504918781E-2</c:v>
                </c:pt>
                <c:pt idx="66">
                  <c:v>-1.3476140192085317E-2</c:v>
                </c:pt>
                <c:pt idx="67">
                  <c:v>2.3414985590778148E-2</c:v>
                </c:pt>
                <c:pt idx="68">
                  <c:v>1.9249934434828253E-2</c:v>
                </c:pt>
                <c:pt idx="69">
                  <c:v>3.7494558119286037E-2</c:v>
                </c:pt>
                <c:pt idx="70">
                  <c:v>1.3624579403166193E-2</c:v>
                </c:pt>
                <c:pt idx="71">
                  <c:v>5.1749144282647652E-2</c:v>
                </c:pt>
                <c:pt idx="72">
                  <c:v>9.1329547450382798E-3</c:v>
                </c:pt>
                <c:pt idx="73">
                  <c:v>5.8297020374513675E-3</c:v>
                </c:pt>
                <c:pt idx="74">
                  <c:v>-1.8494971679574701E-2</c:v>
                </c:pt>
                <c:pt idx="75">
                  <c:v>2.5850824143246909E-2</c:v>
                </c:pt>
                <c:pt idx="76">
                  <c:v>2.2491664140648737E-2</c:v>
                </c:pt>
                <c:pt idx="77">
                  <c:v>1.3891449996926708E-2</c:v>
                </c:pt>
                <c:pt idx="78">
                  <c:v>4.1215999999999919E-2</c:v>
                </c:pt>
                <c:pt idx="79">
                  <c:v>-6.0093840230991402E-2</c:v>
                </c:pt>
                <c:pt idx="80">
                  <c:v>-6.2765257935321062E-3</c:v>
                </c:pt>
                <c:pt idx="81">
                  <c:v>3.2909360335885207E-2</c:v>
                </c:pt>
                <c:pt idx="82">
                  <c:v>4.322061191626414E-2</c:v>
                </c:pt>
                <c:pt idx="83">
                  <c:v>4.4821320411871479E-2</c:v>
                </c:pt>
                <c:pt idx="84">
                  <c:v>1.0266521620886593E-2</c:v>
                </c:pt>
                <c:pt idx="85">
                  <c:v>-2.2386540940233512E-3</c:v>
                </c:pt>
                <c:pt idx="86">
                  <c:v>0.1092633004740764</c:v>
                </c:pt>
                <c:pt idx="87">
                  <c:v>-7.0244175470510206E-2</c:v>
                </c:pt>
                <c:pt idx="88">
                  <c:v>-5.4320497551938463E-2</c:v>
                </c:pt>
                <c:pt idx="89">
                  <c:v>-2.0352605652061317E-2</c:v>
                </c:pt>
                <c:pt idx="90">
                  <c:v>-1.6698534098151696E-2</c:v>
                </c:pt>
                <c:pt idx="91">
                  <c:v>-1.1279853803012108E-2</c:v>
                </c:pt>
                <c:pt idx="92">
                  <c:v>2.9585414909492069E-2</c:v>
                </c:pt>
                <c:pt idx="93">
                  <c:v>3.8943337444030668E-4</c:v>
                </c:pt>
                <c:pt idx="94">
                  <c:v>3.4304511278195449E-2</c:v>
                </c:pt>
                <c:pt idx="95">
                  <c:v>2.3709710672806139E-2</c:v>
                </c:pt>
                <c:pt idx="96">
                  <c:v>6.6788856304985211E-2</c:v>
                </c:pt>
                <c:pt idx="97">
                  <c:v>1.4664906877848161E-4</c:v>
                </c:pt>
                <c:pt idx="98">
                  <c:v>3.805754300502362E-2</c:v>
                </c:pt>
                <c:pt idx="99">
                  <c:v>8.9205770187365196E-2</c:v>
                </c:pt>
                <c:pt idx="100">
                  <c:v>-4.5123495883470421E-2</c:v>
                </c:pt>
                <c:pt idx="101">
                  <c:v>7.0055061414654674E-2</c:v>
                </c:pt>
                <c:pt idx="102">
                  <c:v>-5.2340049771212982E-2</c:v>
                </c:pt>
                <c:pt idx="103">
                  <c:v>-7.9849313044762948E-2</c:v>
                </c:pt>
                <c:pt idx="104">
                  <c:v>1.5756302521008347E-2</c:v>
                </c:pt>
                <c:pt idx="105">
                  <c:v>6.0386665605855594E-2</c:v>
                </c:pt>
                <c:pt idx="106">
                  <c:v>3.0921916010498762E-2</c:v>
                </c:pt>
                <c:pt idx="107">
                  <c:v>-3.5900680056934919E-2</c:v>
                </c:pt>
                <c:pt idx="108">
                  <c:v>1.9263319094059872E-2</c:v>
                </c:pt>
                <c:pt idx="109">
                  <c:v>5.9974369927381366E-2</c:v>
                </c:pt>
                <c:pt idx="110">
                  <c:v>-1.8530940801609996E-2</c:v>
                </c:pt>
                <c:pt idx="111">
                  <c:v>3.7314081934417764E-2</c:v>
                </c:pt>
                <c:pt idx="112">
                  <c:v>3.6045778138235507E-2</c:v>
                </c:pt>
                <c:pt idx="113">
                  <c:v>7.5707638619620043E-2</c:v>
                </c:pt>
                <c:pt idx="114">
                  <c:v>1.9425019425018952E-3</c:v>
                </c:pt>
                <c:pt idx="115">
                  <c:v>5.5891703415034133E-2</c:v>
                </c:pt>
                <c:pt idx="116">
                  <c:v>9.574109450500079E-2</c:v>
                </c:pt>
                <c:pt idx="117">
                  <c:v>8.7631385969200615E-2</c:v>
                </c:pt>
                <c:pt idx="118">
                  <c:v>-0.10647592006115536</c:v>
                </c:pt>
                <c:pt idx="119">
                  <c:v>-8.4300000000000042E-2</c:v>
                </c:pt>
              </c:numCache>
            </c:numRef>
          </c:xVal>
          <c:yVal>
            <c:numRef>
              <c:f>'10 Year Regression'!$O$39:$O$158</c:f>
              <c:numCache>
                <c:formatCode>General</c:formatCode>
                <c:ptCount val="120"/>
                <c:pt idx="0">
                  <c:v>-4.5236889504556801E-2</c:v>
                </c:pt>
                <c:pt idx="1">
                  <c:v>2.5565448982698483E-3</c:v>
                </c:pt>
                <c:pt idx="2">
                  <c:v>-2.5923667765173949E-2</c:v>
                </c:pt>
                <c:pt idx="3">
                  <c:v>-1.8435466826270293E-3</c:v>
                </c:pt>
                <c:pt idx="4">
                  <c:v>3.0191292630237024E-2</c:v>
                </c:pt>
                <c:pt idx="5">
                  <c:v>-2.9247673251269805E-2</c:v>
                </c:pt>
                <c:pt idx="6">
                  <c:v>5.6180276820199396E-2</c:v>
                </c:pt>
                <c:pt idx="7">
                  <c:v>2.5220604183044171E-2</c:v>
                </c:pt>
                <c:pt idx="8">
                  <c:v>8.6893478353192062E-3</c:v>
                </c:pt>
                <c:pt idx="9">
                  <c:v>1.4865687788440107E-4</c:v>
                </c:pt>
                <c:pt idx="10">
                  <c:v>2.218755363939659E-2</c:v>
                </c:pt>
                <c:pt idx="11">
                  <c:v>9.2464218106836485E-2</c:v>
                </c:pt>
                <c:pt idx="12">
                  <c:v>-7.32741914379125E-2</c:v>
                </c:pt>
                <c:pt idx="13">
                  <c:v>-2.5706828661398319E-2</c:v>
                </c:pt>
                <c:pt idx="14">
                  <c:v>1.1783495102014076E-2</c:v>
                </c:pt>
                <c:pt idx="15">
                  <c:v>-2.2349785185548067E-2</c:v>
                </c:pt>
                <c:pt idx="16">
                  <c:v>1.2729871992050732E-2</c:v>
                </c:pt>
                <c:pt idx="17">
                  <c:v>4.5280753696362586E-3</c:v>
                </c:pt>
                <c:pt idx="18">
                  <c:v>3.1422914373958645E-3</c:v>
                </c:pt>
                <c:pt idx="19">
                  <c:v>1.3951807726903846E-2</c:v>
                </c:pt>
                <c:pt idx="20">
                  <c:v>1.5118293346587562E-2</c:v>
                </c:pt>
                <c:pt idx="21">
                  <c:v>1.6504353706452077E-2</c:v>
                </c:pt>
                <c:pt idx="22">
                  <c:v>3.6689385583460882E-3</c:v>
                </c:pt>
                <c:pt idx="23">
                  <c:v>0.16771402327592719</c:v>
                </c:pt>
                <c:pt idx="24">
                  <c:v>-0.13591671720658091</c:v>
                </c:pt>
                <c:pt idx="25">
                  <c:v>-3.4493773963437842E-2</c:v>
                </c:pt>
                <c:pt idx="26">
                  <c:v>-1.4224059091507625E-2</c:v>
                </c:pt>
                <c:pt idx="27">
                  <c:v>8.3406262557507767E-3</c:v>
                </c:pt>
                <c:pt idx="28">
                  <c:v>-7.5970594278431027E-3</c:v>
                </c:pt>
                <c:pt idx="29">
                  <c:v>1.8529232405060297E-2</c:v>
                </c:pt>
                <c:pt idx="30">
                  <c:v>-3.6644952335572085E-2</c:v>
                </c:pt>
                <c:pt idx="31">
                  <c:v>-6.2008385141873457E-4</c:v>
                </c:pt>
                <c:pt idx="32">
                  <c:v>-4.16104917444283E-3</c:v>
                </c:pt>
                <c:pt idx="33">
                  <c:v>-8.9425718724314707E-3</c:v>
                </c:pt>
                <c:pt idx="34">
                  <c:v>-5.7893530986041618E-3</c:v>
                </c:pt>
                <c:pt idx="35">
                  <c:v>4.7775695207808326E-2</c:v>
                </c:pt>
                <c:pt idx="36">
                  <c:v>-9.2155865909945553E-2</c:v>
                </c:pt>
                <c:pt idx="37">
                  <c:v>8.6482490578810075E-3</c:v>
                </c:pt>
                <c:pt idx="38">
                  <c:v>-9.8333417401756662E-3</c:v>
                </c:pt>
                <c:pt idx="39">
                  <c:v>-1.8104304634298109E-2</c:v>
                </c:pt>
                <c:pt idx="40">
                  <c:v>-4.6969788968933834E-3</c:v>
                </c:pt>
                <c:pt idx="41">
                  <c:v>8.4742432952486235E-3</c:v>
                </c:pt>
                <c:pt idx="42">
                  <c:v>6.0784183539935657E-3</c:v>
                </c:pt>
                <c:pt idx="43">
                  <c:v>9.6505316003782093E-3</c:v>
                </c:pt>
                <c:pt idx="44">
                  <c:v>-8.6962517838852643E-3</c:v>
                </c:pt>
                <c:pt idx="45">
                  <c:v>-7.3262938545762147E-3</c:v>
                </c:pt>
                <c:pt idx="46">
                  <c:v>-5.1210773973781737E-3</c:v>
                </c:pt>
                <c:pt idx="47">
                  <c:v>2.1116805354825033E-2</c:v>
                </c:pt>
                <c:pt idx="48">
                  <c:v>-4.5733262085037984E-3</c:v>
                </c:pt>
                <c:pt idx="49">
                  <c:v>-2.6940605636060697E-3</c:v>
                </c:pt>
                <c:pt idx="50">
                  <c:v>1.3141432164602798E-2</c:v>
                </c:pt>
                <c:pt idx="51">
                  <c:v>-9.1831252539293917E-3</c:v>
                </c:pt>
                <c:pt idx="52">
                  <c:v>9.0353538341540265E-3</c:v>
                </c:pt>
                <c:pt idx="53">
                  <c:v>-1.6251253259433239E-2</c:v>
                </c:pt>
                <c:pt idx="54">
                  <c:v>9.6042388116805433E-3</c:v>
                </c:pt>
                <c:pt idx="55">
                  <c:v>-8.7933531825110794E-4</c:v>
                </c:pt>
                <c:pt idx="56">
                  <c:v>-4.6300820495174477E-2</c:v>
                </c:pt>
                <c:pt idx="57">
                  <c:v>-5.4434153267487691E-2</c:v>
                </c:pt>
                <c:pt idx="58">
                  <c:v>9.3612075268638129E-3</c:v>
                </c:pt>
                <c:pt idx="59">
                  <c:v>3.7042203134946307E-2</c:v>
                </c:pt>
                <c:pt idx="60">
                  <c:v>-7.5859188278416118E-4</c:v>
                </c:pt>
                <c:pt idx="61">
                  <c:v>-1.4235481561302013E-2</c:v>
                </c:pt>
                <c:pt idx="62">
                  <c:v>-4.1191474311459073E-2</c:v>
                </c:pt>
                <c:pt idx="63">
                  <c:v>2.3355819783472245E-2</c:v>
                </c:pt>
                <c:pt idx="64">
                  <c:v>1.5910414999524586E-2</c:v>
                </c:pt>
                <c:pt idx="65">
                  <c:v>1.672217549705985E-2</c:v>
                </c:pt>
                <c:pt idx="66">
                  <c:v>-1.0713071183480862E-2</c:v>
                </c:pt>
                <c:pt idx="67">
                  <c:v>1.2811853950156354E-2</c:v>
                </c:pt>
                <c:pt idx="68">
                  <c:v>5.3323339676772455E-3</c:v>
                </c:pt>
                <c:pt idx="69">
                  <c:v>-1.4720490179869206E-3</c:v>
                </c:pt>
                <c:pt idx="70">
                  <c:v>-2.0925448176489204E-2</c:v>
                </c:pt>
                <c:pt idx="71">
                  <c:v>-1.1563102493073997E-2</c:v>
                </c:pt>
                <c:pt idx="72">
                  <c:v>-1.1261980623046317E-2</c:v>
                </c:pt>
                <c:pt idx="73">
                  <c:v>1.8284186734328644E-2</c:v>
                </c:pt>
                <c:pt idx="74">
                  <c:v>-3.4452233110637713E-2</c:v>
                </c:pt>
                <c:pt idx="75">
                  <c:v>-6.7217477800056019E-3</c:v>
                </c:pt>
                <c:pt idx="76">
                  <c:v>1.7765878472261756E-2</c:v>
                </c:pt>
                <c:pt idx="77">
                  <c:v>-1.2191695060610609E-2</c:v>
                </c:pt>
                <c:pt idx="78">
                  <c:v>-1.7886092403171246E-2</c:v>
                </c:pt>
                <c:pt idx="79">
                  <c:v>-1.09839977079077E-2</c:v>
                </c:pt>
                <c:pt idx="80">
                  <c:v>-1.4267302731432356E-2</c:v>
                </c:pt>
                <c:pt idx="81">
                  <c:v>3.2674116983618662E-3</c:v>
                </c:pt>
                <c:pt idx="82">
                  <c:v>1.6744742054711437E-2</c:v>
                </c:pt>
                <c:pt idx="83">
                  <c:v>3.9516587280656032E-2</c:v>
                </c:pt>
                <c:pt idx="84">
                  <c:v>-3.0686422555762836E-2</c:v>
                </c:pt>
                <c:pt idx="85">
                  <c:v>-2.2465652406778593E-2</c:v>
                </c:pt>
                <c:pt idx="86">
                  <c:v>-1.7765787482198203E-3</c:v>
                </c:pt>
                <c:pt idx="87">
                  <c:v>8.4985602510559977E-3</c:v>
                </c:pt>
                <c:pt idx="88">
                  <c:v>-8.0033394198029129E-3</c:v>
                </c:pt>
                <c:pt idx="89">
                  <c:v>6.2294993384508363E-3</c:v>
                </c:pt>
                <c:pt idx="90">
                  <c:v>-4.7796093475161588E-4</c:v>
                </c:pt>
                <c:pt idx="91">
                  <c:v>2.1932498907295435E-3</c:v>
                </c:pt>
                <c:pt idx="92">
                  <c:v>6.4070784423346169E-3</c:v>
                </c:pt>
                <c:pt idx="93">
                  <c:v>1.9644282224009699E-2</c:v>
                </c:pt>
                <c:pt idx="94">
                  <c:v>-5.2208601324345988E-4</c:v>
                </c:pt>
                <c:pt idx="95">
                  <c:v>-9.6494969849301934E-3</c:v>
                </c:pt>
                <c:pt idx="96">
                  <c:v>-1.9650429817328383E-2</c:v>
                </c:pt>
                <c:pt idx="97">
                  <c:v>2.2272357499642643E-2</c:v>
                </c:pt>
                <c:pt idx="98">
                  <c:v>9.8818141728247641E-3</c:v>
                </c:pt>
                <c:pt idx="99">
                  <c:v>2.0019790289438122E-2</c:v>
                </c:pt>
                <c:pt idx="100">
                  <c:v>4.8034751701455797E-3</c:v>
                </c:pt>
                <c:pt idx="101">
                  <c:v>-1.3200589675135585E-2</c:v>
                </c:pt>
                <c:pt idx="102">
                  <c:v>-8.9308972575682655E-3</c:v>
                </c:pt>
                <c:pt idx="103">
                  <c:v>6.4333942937082472E-3</c:v>
                </c:pt>
                <c:pt idx="104">
                  <c:v>3.0863982879182281E-3</c:v>
                </c:pt>
                <c:pt idx="105">
                  <c:v>2.1348513203076139E-2</c:v>
                </c:pt>
                <c:pt idx="106">
                  <c:v>6.2483932332176584E-3</c:v>
                </c:pt>
                <c:pt idx="107">
                  <c:v>-1.3164285919000436E-2</c:v>
                </c:pt>
                <c:pt idx="108">
                  <c:v>2.5687624843634536E-2</c:v>
                </c:pt>
                <c:pt idx="109">
                  <c:v>-8.5510441874334098E-3</c:v>
                </c:pt>
                <c:pt idx="110">
                  <c:v>-2.1941736672653589E-2</c:v>
                </c:pt>
                <c:pt idx="111">
                  <c:v>1.9550312515064901E-2</c:v>
                </c:pt>
                <c:pt idx="112">
                  <c:v>-1.882442420275262E-2</c:v>
                </c:pt>
                <c:pt idx="113">
                  <c:v>-4.4971740177958963E-3</c:v>
                </c:pt>
                <c:pt idx="114">
                  <c:v>-8.1047479918290224E-3</c:v>
                </c:pt>
                <c:pt idx="115">
                  <c:v>-5.3297490697759436E-3</c:v>
                </c:pt>
                <c:pt idx="116">
                  <c:v>-6.1836173184895427E-4</c:v>
                </c:pt>
                <c:pt idx="117">
                  <c:v>5.0244708842436259E-3</c:v>
                </c:pt>
                <c:pt idx="118">
                  <c:v>4.9116126290430245E-2</c:v>
                </c:pt>
                <c:pt idx="119">
                  <c:v>5.7507008966032572E-2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6EF-5344-AC3F-BCBEDAB0D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9387424"/>
        <c:axId val="1429389104"/>
      </c:scatterChart>
      <c:valAx>
        <c:axId val="14293874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29389104"/>
        <c:crosses val="autoZero"/>
        <c:crossBetween val="midCat"/>
      </c:valAx>
      <c:valAx>
        <c:axId val="14293891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29387424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 YEAR (1)'!$O$3:$O$122</c:f>
              <c:numCache>
                <c:formatCode>0.00%</c:formatCode>
                <c:ptCount val="120"/>
                <c:pt idx="0">
                  <c:v>-0.11317459536576979</c:v>
                </c:pt>
                <c:pt idx="1">
                  <c:v>3.1225426781320564E-2</c:v>
                </c:pt>
                <c:pt idx="2">
                  <c:v>-9.545006080352425E-2</c:v>
                </c:pt>
                <c:pt idx="3">
                  <c:v>-1.096083148005278E-2</c:v>
                </c:pt>
                <c:pt idx="4">
                  <c:v>3.19422977846473E-2</c:v>
                </c:pt>
                <c:pt idx="5">
                  <c:v>1.7635003098041002E-2</c:v>
                </c:pt>
                <c:pt idx="6">
                  <c:v>4.2119370123965272E-3</c:v>
                </c:pt>
                <c:pt idx="7">
                  <c:v>4.1265885870919616E-2</c:v>
                </c:pt>
                <c:pt idx="8">
                  <c:v>-2.5848784610030817E-3</c:v>
                </c:pt>
                <c:pt idx="9">
                  <c:v>9.2815572948024005E-3</c:v>
                </c:pt>
                <c:pt idx="10">
                  <c:v>-4.4326708699925721E-2</c:v>
                </c:pt>
                <c:pt idx="11">
                  <c:v>2.875675142427303E-2</c:v>
                </c:pt>
                <c:pt idx="12">
                  <c:v>2.1750413999359619E-3</c:v>
                </c:pt>
                <c:pt idx="13">
                  <c:v>3.6772242722427073E-2</c:v>
                </c:pt>
                <c:pt idx="14">
                  <c:v>2.2614711354524308E-2</c:v>
                </c:pt>
                <c:pt idx="15">
                  <c:v>3.9158020858862219E-2</c:v>
                </c:pt>
                <c:pt idx="16">
                  <c:v>-1.5363577863577782E-2</c:v>
                </c:pt>
                <c:pt idx="17">
                  <c:v>8.8179605085203505E-3</c:v>
                </c:pt>
                <c:pt idx="18">
                  <c:v>1.6189769385118513E-2</c:v>
                </c:pt>
                <c:pt idx="19">
                  <c:v>-4.8688421455728159E-3</c:v>
                </c:pt>
                <c:pt idx="20">
                  <c:v>8.3572374227713908E-3</c:v>
                </c:pt>
                <c:pt idx="21">
                  <c:v>-3.8739456548617657E-3</c:v>
                </c:pt>
                <c:pt idx="22">
                  <c:v>2.6250493430327593E-2</c:v>
                </c:pt>
                <c:pt idx="23">
                  <c:v>1.6771308162036647E-2</c:v>
                </c:pt>
                <c:pt idx="24">
                  <c:v>2.1884338196519693E-2</c:v>
                </c:pt>
                <c:pt idx="25">
                  <c:v>8.0053157828122945E-2</c:v>
                </c:pt>
                <c:pt idx="26">
                  <c:v>-2.6760693499214727E-2</c:v>
                </c:pt>
                <c:pt idx="27">
                  <c:v>-6.3645543282029315E-3</c:v>
                </c:pt>
                <c:pt idx="28">
                  <c:v>4.9817030043974864E-3</c:v>
                </c:pt>
                <c:pt idx="29">
                  <c:v>4.2910746929219812E-2</c:v>
                </c:pt>
                <c:pt idx="30">
                  <c:v>4.1543217828159396E-3</c:v>
                </c:pt>
                <c:pt idx="31">
                  <c:v>2.3130148270181117E-2</c:v>
                </c:pt>
                <c:pt idx="32">
                  <c:v>1.2240269486042177E-2</c:v>
                </c:pt>
                <c:pt idx="33">
                  <c:v>8.5161056822294467E-2</c:v>
                </c:pt>
                <c:pt idx="34">
                  <c:v>1.4093811935697032E-2</c:v>
                </c:pt>
                <c:pt idx="35">
                  <c:v>-5.6905503634475552E-2</c:v>
                </c:pt>
                <c:pt idx="36">
                  <c:v>-4.1663902341935954E-2</c:v>
                </c:pt>
                <c:pt idx="37">
                  <c:v>1.3515330823023142E-2</c:v>
                </c:pt>
                <c:pt idx="38">
                  <c:v>5.6362538622722669E-2</c:v>
                </c:pt>
                <c:pt idx="39">
                  <c:v>-3.2205953117481312E-2</c:v>
                </c:pt>
                <c:pt idx="40">
                  <c:v>-5.5818783669760452E-2</c:v>
                </c:pt>
                <c:pt idx="41">
                  <c:v>1.3974196483701462E-3</c:v>
                </c:pt>
                <c:pt idx="42">
                  <c:v>-1.3212327229580212E-2</c:v>
                </c:pt>
                <c:pt idx="43">
                  <c:v>1.7788367386905035E-2</c:v>
                </c:pt>
                <c:pt idx="44">
                  <c:v>-1.4918654748890758E-2</c:v>
                </c:pt>
                <c:pt idx="45">
                  <c:v>1.3193471674756374E-2</c:v>
                </c:pt>
                <c:pt idx="46">
                  <c:v>5.1231122221841785E-2</c:v>
                </c:pt>
                <c:pt idx="47">
                  <c:v>-1.1208180956250868E-2</c:v>
                </c:pt>
                <c:pt idx="48">
                  <c:v>8.2277832781398885E-3</c:v>
                </c:pt>
                <c:pt idx="49">
                  <c:v>1.8498556973469249E-2</c:v>
                </c:pt>
                <c:pt idx="50">
                  <c:v>3.5651265799992782E-2</c:v>
                </c:pt>
                <c:pt idx="51">
                  <c:v>-4.5476419634263743E-2</c:v>
                </c:pt>
                <c:pt idx="52">
                  <c:v>5.0821744627054244E-2</c:v>
                </c:pt>
                <c:pt idx="53">
                  <c:v>-4.2737111441512932E-2</c:v>
                </c:pt>
                <c:pt idx="54">
                  <c:v>4.1372605501944326E-2</c:v>
                </c:pt>
                <c:pt idx="55">
                  <c:v>1.7736734095573192E-2</c:v>
                </c:pt>
                <c:pt idx="56">
                  <c:v>-1.5619927131055866E-2</c:v>
                </c:pt>
                <c:pt idx="57">
                  <c:v>3.6931098157064746E-3</c:v>
                </c:pt>
                <c:pt idx="58">
                  <c:v>4.8836061215964843E-2</c:v>
                </c:pt>
                <c:pt idx="59">
                  <c:v>-2.1223609872138116E-2</c:v>
                </c:pt>
                <c:pt idx="60">
                  <c:v>3.0883592612460653E-2</c:v>
                </c:pt>
                <c:pt idx="61">
                  <c:v>1.3239119462670423E-2</c:v>
                </c:pt>
                <c:pt idx="62">
                  <c:v>3.7125025166096171E-2</c:v>
                </c:pt>
                <c:pt idx="63">
                  <c:v>5.2107604321118384E-2</c:v>
                </c:pt>
                <c:pt idx="64">
                  <c:v>-3.7473495351492359E-2</c:v>
                </c:pt>
                <c:pt idx="65">
                  <c:v>6.1966829775256471E-2</c:v>
                </c:pt>
                <c:pt idx="66">
                  <c:v>-1.8446890806307681E-2</c:v>
                </c:pt>
                <c:pt idx="67">
                  <c:v>2.2601816838353717E-2</c:v>
                </c:pt>
                <c:pt idx="68">
                  <c:v>6.2543736878937217E-3</c:v>
                </c:pt>
                <c:pt idx="69">
                  <c:v>4.7846012832263973E-2</c:v>
                </c:pt>
                <c:pt idx="70">
                  <c:v>9.8111810440575375E-3</c:v>
                </c:pt>
                <c:pt idx="71">
                  <c:v>7.2197687689177892E-2</c:v>
                </c:pt>
                <c:pt idx="72">
                  <c:v>2.1853767366392773E-2</c:v>
                </c:pt>
                <c:pt idx="73">
                  <c:v>2.2024148831424561E-2</c:v>
                </c:pt>
                <c:pt idx="74">
                  <c:v>-7.9173307284972072E-3</c:v>
                </c:pt>
                <c:pt idx="75">
                  <c:v>1.9391017242282871E-2</c:v>
                </c:pt>
                <c:pt idx="76">
                  <c:v>3.4817506372363027E-2</c:v>
                </c:pt>
                <c:pt idx="77">
                  <c:v>-4.3367485227951974E-4</c:v>
                </c:pt>
                <c:pt idx="78">
                  <c:v>1.8889809444904593E-2</c:v>
                </c:pt>
                <c:pt idx="79">
                  <c:v>-6.482438016528913E-2</c:v>
                </c:pt>
                <c:pt idx="80">
                  <c:v>-2.2675736961451642E-3</c:v>
                </c:pt>
                <c:pt idx="81">
                  <c:v>1.8796597710805329E-2</c:v>
                </c:pt>
                <c:pt idx="82">
                  <c:v>4.4990672665423226E-2</c:v>
                </c:pt>
                <c:pt idx="83">
                  <c:v>6.6097332709405654E-2</c:v>
                </c:pt>
                <c:pt idx="84">
                  <c:v>-3.7876580618845246E-3</c:v>
                </c:pt>
                <c:pt idx="85">
                  <c:v>-3.0209725207690497E-3</c:v>
                </c:pt>
                <c:pt idx="86">
                  <c:v>0.13752312979117098</c:v>
                </c:pt>
                <c:pt idx="87">
                  <c:v>-0.10588513353817075</c:v>
                </c:pt>
                <c:pt idx="88">
                  <c:v>-7.1130625686059212E-2</c:v>
                </c:pt>
                <c:pt idx="89">
                  <c:v>-3.5366370182126294E-2</c:v>
                </c:pt>
                <c:pt idx="90">
                  <c:v>-2.0331950207468918E-2</c:v>
                </c:pt>
                <c:pt idx="91">
                  <c:v>-1.3457503965614293E-2</c:v>
                </c:pt>
                <c:pt idx="92">
                  <c:v>2.7119356703631636E-2</c:v>
                </c:pt>
                <c:pt idx="93">
                  <c:v>2.45544127941415E-2</c:v>
                </c:pt>
                <c:pt idx="94">
                  <c:v>4.6548323471400588E-2</c:v>
                </c:pt>
                <c:pt idx="95">
                  <c:v>1.9944821243821131E-2</c:v>
                </c:pt>
                <c:pt idx="96">
                  <c:v>6.553160215580589E-2</c:v>
                </c:pt>
                <c:pt idx="97">
                  <c:v>2.9702970297029729E-2</c:v>
                </c:pt>
                <c:pt idx="98">
                  <c:v>3.4512004175365263E-2</c:v>
                </c:pt>
                <c:pt idx="99">
                  <c:v>0.11306368455449856</c:v>
                </c:pt>
                <c:pt idx="100">
                  <c:v>-4.9423621177607457E-2</c:v>
                </c:pt>
                <c:pt idx="101">
                  <c:v>6.9072393181315084E-2</c:v>
                </c:pt>
                <c:pt idx="102">
                  <c:v>-6.5512723260464756E-2</c:v>
                </c:pt>
                <c:pt idx="103">
                  <c:v>-7.1995392294893157E-2</c:v>
                </c:pt>
                <c:pt idx="104">
                  <c:v>4.2636952025088215E-2</c:v>
                </c:pt>
                <c:pt idx="105">
                  <c:v>7.134176853241847E-2</c:v>
                </c:pt>
                <c:pt idx="106">
                  <c:v>5.2120938628158697E-2</c:v>
                </c:pt>
                <c:pt idx="107">
                  <c:v>-3.2173533265395182E-2</c:v>
                </c:pt>
                <c:pt idx="108">
                  <c:v>6.2736907248394758E-2</c:v>
                </c:pt>
                <c:pt idx="109">
                  <c:v>4.0569910649601582E-2</c:v>
                </c:pt>
                <c:pt idx="110">
                  <c:v>-4.5412632549561849E-2</c:v>
                </c:pt>
                <c:pt idx="111">
                  <c:v>5.7189277010560424E-2</c:v>
                </c:pt>
                <c:pt idx="112">
                  <c:v>4.3662568885120656E-2</c:v>
                </c:pt>
                <c:pt idx="113">
                  <c:v>8.7397437079376861E-2</c:v>
                </c:pt>
                <c:pt idx="114">
                  <c:v>6.2152133580706259E-3</c:v>
                </c:pt>
                <c:pt idx="115">
                  <c:v>2.7351567711807689E-2</c:v>
                </c:pt>
                <c:pt idx="116">
                  <c:v>0.14878476023647913</c:v>
                </c:pt>
                <c:pt idx="117">
                  <c:v>9.0366479646651676E-2</c:v>
                </c:pt>
                <c:pt idx="118">
                  <c:v>-9.6819407008086333E-2</c:v>
                </c:pt>
                <c:pt idx="119">
                  <c:v>-7.2500000000000009E-2</c:v>
                </c:pt>
              </c:numCache>
            </c:numRef>
          </c:xVal>
          <c:yVal>
            <c:numRef>
              <c:f>'10 Year Regression'!$Z$39:$Z$158</c:f>
              <c:numCache>
                <c:formatCode>General</c:formatCode>
                <c:ptCount val="120"/>
                <c:pt idx="0">
                  <c:v>-7.9832941712327618E-2</c:v>
                </c:pt>
                <c:pt idx="1">
                  <c:v>-5.3082291881253185E-3</c:v>
                </c:pt>
                <c:pt idx="2">
                  <c:v>1.074869027584624E-2</c:v>
                </c:pt>
                <c:pt idx="3">
                  <c:v>8.9456932625266525E-3</c:v>
                </c:pt>
                <c:pt idx="4">
                  <c:v>2.0418557935520387E-3</c:v>
                </c:pt>
                <c:pt idx="5">
                  <c:v>1.8182314724641355E-2</c:v>
                </c:pt>
                <c:pt idx="6">
                  <c:v>-3.5318328745052394E-3</c:v>
                </c:pt>
                <c:pt idx="7">
                  <c:v>-2.260454535897416E-2</c:v>
                </c:pt>
                <c:pt idx="8">
                  <c:v>-1.2187405262411112E-2</c:v>
                </c:pt>
                <c:pt idx="9">
                  <c:v>-5.3687967147203874E-3</c:v>
                </c:pt>
                <c:pt idx="10">
                  <c:v>1.0164254366169231E-2</c:v>
                </c:pt>
                <c:pt idx="11">
                  <c:v>0.12103081084836829</c:v>
                </c:pt>
                <c:pt idx="12">
                  <c:v>-8.1644063363267697E-2</c:v>
                </c:pt>
                <c:pt idx="13">
                  <c:v>-1.3913033731319552E-2</c:v>
                </c:pt>
                <c:pt idx="14">
                  <c:v>-4.0461602271870192E-4</c:v>
                </c:pt>
                <c:pt idx="15">
                  <c:v>-1.7818456666949381E-2</c:v>
                </c:pt>
                <c:pt idx="16">
                  <c:v>1.6590223281510955E-2</c:v>
                </c:pt>
                <c:pt idx="17">
                  <c:v>5.6058981541553497E-3</c:v>
                </c:pt>
                <c:pt idx="18">
                  <c:v>-4.458941039088192E-3</c:v>
                </c:pt>
                <c:pt idx="19">
                  <c:v>3.3798881941338135E-2</c:v>
                </c:pt>
                <c:pt idx="20">
                  <c:v>3.0853049222324784E-3</c:v>
                </c:pt>
                <c:pt idx="21">
                  <c:v>1.411178763070269E-2</c:v>
                </c:pt>
                <c:pt idx="22">
                  <c:v>5.9113484791949444E-3</c:v>
                </c:pt>
                <c:pt idx="23">
                  <c:v>5.0408339893762318E-2</c:v>
                </c:pt>
                <c:pt idx="24">
                  <c:v>-5.6411555824313342E-2</c:v>
                </c:pt>
                <c:pt idx="25">
                  <c:v>-3.2555130545953104E-2</c:v>
                </c:pt>
                <c:pt idx="26">
                  <c:v>-1.4805195155755346E-2</c:v>
                </c:pt>
                <c:pt idx="27">
                  <c:v>1.8089963328700503E-3</c:v>
                </c:pt>
                <c:pt idx="28">
                  <c:v>-1.408942800528936E-2</c:v>
                </c:pt>
                <c:pt idx="29">
                  <c:v>8.5454377217740324E-3</c:v>
                </c:pt>
                <c:pt idx="30">
                  <c:v>-1.705562267645503E-2</c:v>
                </c:pt>
                <c:pt idx="31">
                  <c:v>2.3733263772781725E-3</c:v>
                </c:pt>
                <c:pt idx="32">
                  <c:v>-1.0135521952187339E-2</c:v>
                </c:pt>
                <c:pt idx="33">
                  <c:v>-1.0964120884885062E-2</c:v>
                </c:pt>
                <c:pt idx="34">
                  <c:v>-1.7038280098011262E-3</c:v>
                </c:pt>
                <c:pt idx="35">
                  <c:v>5.590427938812341E-2</c:v>
                </c:pt>
                <c:pt idx="36">
                  <c:v>-7.0484328633505788E-2</c:v>
                </c:pt>
                <c:pt idx="37">
                  <c:v>-4.1690588839325832E-3</c:v>
                </c:pt>
                <c:pt idx="38">
                  <c:v>6.6397291329255842E-3</c:v>
                </c:pt>
                <c:pt idx="39">
                  <c:v>-1.168370143020549E-2</c:v>
                </c:pt>
                <c:pt idx="40">
                  <c:v>1.0471645546950875E-2</c:v>
                </c:pt>
                <c:pt idx="41">
                  <c:v>1.1332416319346783E-2</c:v>
                </c:pt>
                <c:pt idx="42">
                  <c:v>5.8283550915721669E-3</c:v>
                </c:pt>
                <c:pt idx="43">
                  <c:v>2.4477728769097887E-3</c:v>
                </c:pt>
                <c:pt idx="44">
                  <c:v>6.0904685563764622E-3</c:v>
                </c:pt>
                <c:pt idx="45">
                  <c:v>-4.5356981080325268E-3</c:v>
                </c:pt>
                <c:pt idx="46">
                  <c:v>2.35304923287845E-2</c:v>
                </c:pt>
                <c:pt idx="47">
                  <c:v>7.8840495844469935E-2</c:v>
                </c:pt>
                <c:pt idx="48">
                  <c:v>-8.8716312112400511E-2</c:v>
                </c:pt>
                <c:pt idx="49">
                  <c:v>1.2440539978703861E-2</c:v>
                </c:pt>
                <c:pt idx="50">
                  <c:v>1.0445521091239029E-2</c:v>
                </c:pt>
                <c:pt idx="51">
                  <c:v>4.2253596258262499E-3</c:v>
                </c:pt>
                <c:pt idx="52">
                  <c:v>-3.5701565681877517E-3</c:v>
                </c:pt>
                <c:pt idx="53">
                  <c:v>7.507336166840739E-3</c:v>
                </c:pt>
                <c:pt idx="54">
                  <c:v>-4.6699229497170619E-3</c:v>
                </c:pt>
                <c:pt idx="55">
                  <c:v>-4.6126644347860325E-3</c:v>
                </c:pt>
                <c:pt idx="56">
                  <c:v>-4.9795248768775679E-3</c:v>
                </c:pt>
                <c:pt idx="57">
                  <c:v>-2.3072416366288408E-2</c:v>
                </c:pt>
                <c:pt idx="58">
                  <c:v>1.3631926388555787E-3</c:v>
                </c:pt>
                <c:pt idx="59">
                  <c:v>7.6220983900602682E-2</c:v>
                </c:pt>
                <c:pt idx="60">
                  <c:v>-5.6906204524367947E-2</c:v>
                </c:pt>
                <c:pt idx="61">
                  <c:v>4.0710668353019612E-3</c:v>
                </c:pt>
                <c:pt idx="62">
                  <c:v>-1.3776473772580844E-2</c:v>
                </c:pt>
                <c:pt idx="63">
                  <c:v>2.0346594778526683E-3</c:v>
                </c:pt>
                <c:pt idx="64">
                  <c:v>1.6447617841015297E-2</c:v>
                </c:pt>
                <c:pt idx="65">
                  <c:v>5.5798535482712991E-3</c:v>
                </c:pt>
                <c:pt idx="66">
                  <c:v>5.4751255853714362E-3</c:v>
                </c:pt>
                <c:pt idx="67">
                  <c:v>9.4948677217476553E-3</c:v>
                </c:pt>
                <c:pt idx="68">
                  <c:v>-5.3143862483347945E-3</c:v>
                </c:pt>
                <c:pt idx="69">
                  <c:v>-6.2978028108379575E-3</c:v>
                </c:pt>
                <c:pt idx="70">
                  <c:v>7.5977626217759754E-4</c:v>
                </c:pt>
                <c:pt idx="71">
                  <c:v>6.0817191124082903E-2</c:v>
                </c:pt>
                <c:pt idx="72">
                  <c:v>-6.6643094811563733E-2</c:v>
                </c:pt>
                <c:pt idx="73">
                  <c:v>-8.4810515420682964E-5</c:v>
                </c:pt>
                <c:pt idx="74">
                  <c:v>-1.8325793083967916E-2</c:v>
                </c:pt>
                <c:pt idx="75">
                  <c:v>-1.7370261719673492E-3</c:v>
                </c:pt>
                <c:pt idx="76">
                  <c:v>1.9579021318747308E-3</c:v>
                </c:pt>
                <c:pt idx="77">
                  <c:v>-1.6962066552319192E-2</c:v>
                </c:pt>
                <c:pt idx="78">
                  <c:v>2.8082587534702733E-3</c:v>
                </c:pt>
                <c:pt idx="79">
                  <c:v>-1.2055930562092101E-2</c:v>
                </c:pt>
                <c:pt idx="80">
                  <c:v>-2.16931781076513E-3</c:v>
                </c:pt>
                <c:pt idx="81">
                  <c:v>1.2260206650369053E-3</c:v>
                </c:pt>
                <c:pt idx="82">
                  <c:v>-8.5519332466033049E-5</c:v>
                </c:pt>
                <c:pt idx="83">
                  <c:v>9.9320906679926366E-2</c:v>
                </c:pt>
                <c:pt idx="84">
                  <c:v>-9.6047125979016865E-2</c:v>
                </c:pt>
                <c:pt idx="85">
                  <c:v>-6.4377130735088156E-3</c:v>
                </c:pt>
                <c:pt idx="86">
                  <c:v>-2.7971203657447818E-3</c:v>
                </c:pt>
                <c:pt idx="87">
                  <c:v>1.1278278839771422E-2</c:v>
                </c:pt>
                <c:pt idx="88">
                  <c:v>4.2602822880559305E-3</c:v>
                </c:pt>
                <c:pt idx="89">
                  <c:v>-8.956148737162075E-3</c:v>
                </c:pt>
                <c:pt idx="90">
                  <c:v>-6.6375983746409691E-3</c:v>
                </c:pt>
                <c:pt idx="91">
                  <c:v>-6.3110254191814409E-3</c:v>
                </c:pt>
                <c:pt idx="92">
                  <c:v>-5.8867313703575563E-4</c:v>
                </c:pt>
                <c:pt idx="93">
                  <c:v>-1.0110747558497054E-2</c:v>
                </c:pt>
                <c:pt idx="94">
                  <c:v>4.4405877251689485E-4</c:v>
                </c:pt>
                <c:pt idx="95">
                  <c:v>4.2947969733010044E-2</c:v>
                </c:pt>
                <c:pt idx="96">
                  <c:v>-4.0856451622140244E-2</c:v>
                </c:pt>
                <c:pt idx="97">
                  <c:v>5.8213011422435755E-3</c:v>
                </c:pt>
                <c:pt idx="98">
                  <c:v>2.2909321345257472E-5</c:v>
                </c:pt>
                <c:pt idx="99">
                  <c:v>1.3145266299101246E-2</c:v>
                </c:pt>
                <c:pt idx="100">
                  <c:v>-3.1757562871016776E-3</c:v>
                </c:pt>
                <c:pt idx="101">
                  <c:v>-7.0454504049132505E-3</c:v>
                </c:pt>
                <c:pt idx="102">
                  <c:v>3.8598890331563301E-3</c:v>
                </c:pt>
                <c:pt idx="103">
                  <c:v>-5.5404874229139506E-3</c:v>
                </c:pt>
                <c:pt idx="104">
                  <c:v>-2.6916234179655274E-4</c:v>
                </c:pt>
                <c:pt idx="105">
                  <c:v>5.461359463075216E-3</c:v>
                </c:pt>
                <c:pt idx="106">
                  <c:v>-3.1334564026007788E-3</c:v>
                </c:pt>
                <c:pt idx="107">
                  <c:v>-9.1144951531660114E-3</c:v>
                </c:pt>
                <c:pt idx="108">
                  <c:v>-8.9320615005525905E-3</c:v>
                </c:pt>
                <c:pt idx="109">
                  <c:v>4.675818579318744E-3</c:v>
                </c:pt>
                <c:pt idx="110">
                  <c:v>-6.7682753877496976E-3</c:v>
                </c:pt>
                <c:pt idx="111">
                  <c:v>1.2420582230773303E-2</c:v>
                </c:pt>
                <c:pt idx="112">
                  <c:v>-9.1865421666707386E-3</c:v>
                </c:pt>
                <c:pt idx="113">
                  <c:v>-3.8095338810100049E-3</c:v>
                </c:pt>
                <c:pt idx="114">
                  <c:v>-9.7559400086442011E-3</c:v>
                </c:pt>
                <c:pt idx="115">
                  <c:v>2.7568894491049437E-2</c:v>
                </c:pt>
                <c:pt idx="116">
                  <c:v>-2.1582954320970016E-2</c:v>
                </c:pt>
                <c:pt idx="117">
                  <c:v>1.6373359894081924E-2</c:v>
                </c:pt>
                <c:pt idx="118">
                  <c:v>1.6551376316110158E-2</c:v>
                </c:pt>
                <c:pt idx="119">
                  <c:v>9.1235849571492986E-2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51D-D04E-89AA-C90599367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6893232"/>
        <c:axId val="1426823296"/>
      </c:scatterChart>
      <c:valAx>
        <c:axId val="1406893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26823296"/>
        <c:crosses val="autoZero"/>
        <c:crossBetween val="midCat"/>
      </c:valAx>
      <c:valAx>
        <c:axId val="142682329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06893232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 YEAR (1)'!$O$3:$O$122</c:f>
              <c:numCache>
                <c:formatCode>0.00%</c:formatCode>
                <c:ptCount val="120"/>
                <c:pt idx="0">
                  <c:v>-0.11317459536576979</c:v>
                </c:pt>
                <c:pt idx="1">
                  <c:v>3.1225426781320564E-2</c:v>
                </c:pt>
                <c:pt idx="2">
                  <c:v>-9.545006080352425E-2</c:v>
                </c:pt>
                <c:pt idx="3">
                  <c:v>-1.096083148005278E-2</c:v>
                </c:pt>
                <c:pt idx="4">
                  <c:v>3.19422977846473E-2</c:v>
                </c:pt>
                <c:pt idx="5">
                  <c:v>1.7635003098041002E-2</c:v>
                </c:pt>
                <c:pt idx="6">
                  <c:v>4.2119370123965272E-3</c:v>
                </c:pt>
                <c:pt idx="7">
                  <c:v>4.1265885870919616E-2</c:v>
                </c:pt>
                <c:pt idx="8">
                  <c:v>-2.5848784610030817E-3</c:v>
                </c:pt>
                <c:pt idx="9">
                  <c:v>9.2815572948024005E-3</c:v>
                </c:pt>
                <c:pt idx="10">
                  <c:v>-4.4326708699925721E-2</c:v>
                </c:pt>
                <c:pt idx="11">
                  <c:v>2.875675142427303E-2</c:v>
                </c:pt>
                <c:pt idx="12">
                  <c:v>2.1750413999359619E-3</c:v>
                </c:pt>
                <c:pt idx="13">
                  <c:v>3.6772242722427073E-2</c:v>
                </c:pt>
                <c:pt idx="14">
                  <c:v>2.2614711354524308E-2</c:v>
                </c:pt>
                <c:pt idx="15">
                  <c:v>3.9158020858862219E-2</c:v>
                </c:pt>
                <c:pt idx="16">
                  <c:v>-1.5363577863577782E-2</c:v>
                </c:pt>
                <c:pt idx="17">
                  <c:v>8.8179605085203505E-3</c:v>
                </c:pt>
                <c:pt idx="18">
                  <c:v>1.6189769385118513E-2</c:v>
                </c:pt>
                <c:pt idx="19">
                  <c:v>-4.8688421455728159E-3</c:v>
                </c:pt>
                <c:pt idx="20">
                  <c:v>8.3572374227713908E-3</c:v>
                </c:pt>
                <c:pt idx="21">
                  <c:v>-3.8739456548617657E-3</c:v>
                </c:pt>
                <c:pt idx="22">
                  <c:v>2.6250493430327593E-2</c:v>
                </c:pt>
                <c:pt idx="23">
                  <c:v>1.6771308162036647E-2</c:v>
                </c:pt>
                <c:pt idx="24">
                  <c:v>2.1884338196519693E-2</c:v>
                </c:pt>
                <c:pt idx="25">
                  <c:v>8.0053157828122945E-2</c:v>
                </c:pt>
                <c:pt idx="26">
                  <c:v>-2.6760693499214727E-2</c:v>
                </c:pt>
                <c:pt idx="27">
                  <c:v>-6.3645543282029315E-3</c:v>
                </c:pt>
                <c:pt idx="28">
                  <c:v>4.9817030043974864E-3</c:v>
                </c:pt>
                <c:pt idx="29">
                  <c:v>4.2910746929219812E-2</c:v>
                </c:pt>
                <c:pt idx="30">
                  <c:v>4.1543217828159396E-3</c:v>
                </c:pt>
                <c:pt idx="31">
                  <c:v>2.3130148270181117E-2</c:v>
                </c:pt>
                <c:pt idx="32">
                  <c:v>1.2240269486042177E-2</c:v>
                </c:pt>
                <c:pt idx="33">
                  <c:v>8.5161056822294467E-2</c:v>
                </c:pt>
                <c:pt idx="34">
                  <c:v>1.4093811935697032E-2</c:v>
                </c:pt>
                <c:pt idx="35">
                  <c:v>-5.6905503634475552E-2</c:v>
                </c:pt>
                <c:pt idx="36">
                  <c:v>-4.1663902341935954E-2</c:v>
                </c:pt>
                <c:pt idx="37">
                  <c:v>1.3515330823023142E-2</c:v>
                </c:pt>
                <c:pt idx="38">
                  <c:v>5.6362538622722669E-2</c:v>
                </c:pt>
                <c:pt idx="39">
                  <c:v>-3.2205953117481312E-2</c:v>
                </c:pt>
                <c:pt idx="40">
                  <c:v>-5.5818783669760452E-2</c:v>
                </c:pt>
                <c:pt idx="41">
                  <c:v>1.3974196483701462E-3</c:v>
                </c:pt>
                <c:pt idx="42">
                  <c:v>-1.3212327229580212E-2</c:v>
                </c:pt>
                <c:pt idx="43">
                  <c:v>1.7788367386905035E-2</c:v>
                </c:pt>
                <c:pt idx="44">
                  <c:v>-1.4918654748890758E-2</c:v>
                </c:pt>
                <c:pt idx="45">
                  <c:v>1.3193471674756374E-2</c:v>
                </c:pt>
                <c:pt idx="46">
                  <c:v>5.1231122221841785E-2</c:v>
                </c:pt>
                <c:pt idx="47">
                  <c:v>-1.1208180956250868E-2</c:v>
                </c:pt>
                <c:pt idx="48">
                  <c:v>8.2277832781398885E-3</c:v>
                </c:pt>
                <c:pt idx="49">
                  <c:v>1.8498556973469249E-2</c:v>
                </c:pt>
                <c:pt idx="50">
                  <c:v>3.5651265799992782E-2</c:v>
                </c:pt>
                <c:pt idx="51">
                  <c:v>-4.5476419634263743E-2</c:v>
                </c:pt>
                <c:pt idx="52">
                  <c:v>5.0821744627054244E-2</c:v>
                </c:pt>
                <c:pt idx="53">
                  <c:v>-4.2737111441512932E-2</c:v>
                </c:pt>
                <c:pt idx="54">
                  <c:v>4.1372605501944326E-2</c:v>
                </c:pt>
                <c:pt idx="55">
                  <c:v>1.7736734095573192E-2</c:v>
                </c:pt>
                <c:pt idx="56">
                  <c:v>-1.5619927131055866E-2</c:v>
                </c:pt>
                <c:pt idx="57">
                  <c:v>3.6931098157064746E-3</c:v>
                </c:pt>
                <c:pt idx="58">
                  <c:v>4.8836061215964843E-2</c:v>
                </c:pt>
                <c:pt idx="59">
                  <c:v>-2.1223609872138116E-2</c:v>
                </c:pt>
                <c:pt idx="60">
                  <c:v>3.0883592612460653E-2</c:v>
                </c:pt>
                <c:pt idx="61">
                  <c:v>1.3239119462670423E-2</c:v>
                </c:pt>
                <c:pt idx="62">
                  <c:v>3.7125025166096171E-2</c:v>
                </c:pt>
                <c:pt idx="63">
                  <c:v>5.2107604321118384E-2</c:v>
                </c:pt>
                <c:pt idx="64">
                  <c:v>-3.7473495351492359E-2</c:v>
                </c:pt>
                <c:pt idx="65">
                  <c:v>6.1966829775256471E-2</c:v>
                </c:pt>
                <c:pt idx="66">
                  <c:v>-1.8446890806307681E-2</c:v>
                </c:pt>
                <c:pt idx="67">
                  <c:v>2.2601816838353717E-2</c:v>
                </c:pt>
                <c:pt idx="68">
                  <c:v>6.2543736878937217E-3</c:v>
                </c:pt>
                <c:pt idx="69">
                  <c:v>4.7846012832263973E-2</c:v>
                </c:pt>
                <c:pt idx="70">
                  <c:v>9.8111810440575375E-3</c:v>
                </c:pt>
                <c:pt idx="71">
                  <c:v>7.2197687689177892E-2</c:v>
                </c:pt>
                <c:pt idx="72">
                  <c:v>2.1853767366392773E-2</c:v>
                </c:pt>
                <c:pt idx="73">
                  <c:v>2.2024148831424561E-2</c:v>
                </c:pt>
                <c:pt idx="74">
                  <c:v>-7.9173307284972072E-3</c:v>
                </c:pt>
                <c:pt idx="75">
                  <c:v>1.9391017242282871E-2</c:v>
                </c:pt>
                <c:pt idx="76">
                  <c:v>3.4817506372363027E-2</c:v>
                </c:pt>
                <c:pt idx="77">
                  <c:v>-4.3367485227951974E-4</c:v>
                </c:pt>
                <c:pt idx="78">
                  <c:v>1.8889809444904593E-2</c:v>
                </c:pt>
                <c:pt idx="79">
                  <c:v>-6.482438016528913E-2</c:v>
                </c:pt>
                <c:pt idx="80">
                  <c:v>-2.2675736961451642E-3</c:v>
                </c:pt>
                <c:pt idx="81">
                  <c:v>1.8796597710805329E-2</c:v>
                </c:pt>
                <c:pt idx="82">
                  <c:v>4.4990672665423226E-2</c:v>
                </c:pt>
                <c:pt idx="83">
                  <c:v>6.6097332709405654E-2</c:v>
                </c:pt>
                <c:pt idx="84">
                  <c:v>-3.7876580618845246E-3</c:v>
                </c:pt>
                <c:pt idx="85">
                  <c:v>-3.0209725207690497E-3</c:v>
                </c:pt>
                <c:pt idx="86">
                  <c:v>0.13752312979117098</c:v>
                </c:pt>
                <c:pt idx="87">
                  <c:v>-0.10588513353817075</c:v>
                </c:pt>
                <c:pt idx="88">
                  <c:v>-7.1130625686059212E-2</c:v>
                </c:pt>
                <c:pt idx="89">
                  <c:v>-3.5366370182126294E-2</c:v>
                </c:pt>
                <c:pt idx="90">
                  <c:v>-2.0331950207468918E-2</c:v>
                </c:pt>
                <c:pt idx="91">
                  <c:v>-1.3457503965614293E-2</c:v>
                </c:pt>
                <c:pt idx="92">
                  <c:v>2.7119356703631636E-2</c:v>
                </c:pt>
                <c:pt idx="93">
                  <c:v>2.45544127941415E-2</c:v>
                </c:pt>
                <c:pt idx="94">
                  <c:v>4.6548323471400588E-2</c:v>
                </c:pt>
                <c:pt idx="95">
                  <c:v>1.9944821243821131E-2</c:v>
                </c:pt>
                <c:pt idx="96">
                  <c:v>6.553160215580589E-2</c:v>
                </c:pt>
                <c:pt idx="97">
                  <c:v>2.9702970297029729E-2</c:v>
                </c:pt>
                <c:pt idx="98">
                  <c:v>3.4512004175365263E-2</c:v>
                </c:pt>
                <c:pt idx="99">
                  <c:v>0.11306368455449856</c:v>
                </c:pt>
                <c:pt idx="100">
                  <c:v>-4.9423621177607457E-2</c:v>
                </c:pt>
                <c:pt idx="101">
                  <c:v>6.9072393181315084E-2</c:v>
                </c:pt>
                <c:pt idx="102">
                  <c:v>-6.5512723260464756E-2</c:v>
                </c:pt>
                <c:pt idx="103">
                  <c:v>-7.1995392294893157E-2</c:v>
                </c:pt>
                <c:pt idx="104">
                  <c:v>4.2636952025088215E-2</c:v>
                </c:pt>
                <c:pt idx="105">
                  <c:v>7.134176853241847E-2</c:v>
                </c:pt>
                <c:pt idx="106">
                  <c:v>5.2120938628158697E-2</c:v>
                </c:pt>
                <c:pt idx="107">
                  <c:v>-3.2173533265395182E-2</c:v>
                </c:pt>
                <c:pt idx="108">
                  <c:v>6.2736907248394758E-2</c:v>
                </c:pt>
                <c:pt idx="109">
                  <c:v>4.0569910649601582E-2</c:v>
                </c:pt>
                <c:pt idx="110">
                  <c:v>-4.5412632549561849E-2</c:v>
                </c:pt>
                <c:pt idx="111">
                  <c:v>5.7189277010560424E-2</c:v>
                </c:pt>
                <c:pt idx="112">
                  <c:v>4.3662568885120656E-2</c:v>
                </c:pt>
                <c:pt idx="113">
                  <c:v>8.7397437079376861E-2</c:v>
                </c:pt>
                <c:pt idx="114">
                  <c:v>6.2152133580706259E-3</c:v>
                </c:pt>
                <c:pt idx="115">
                  <c:v>2.7351567711807689E-2</c:v>
                </c:pt>
                <c:pt idx="116">
                  <c:v>0.14878476023647913</c:v>
                </c:pt>
                <c:pt idx="117">
                  <c:v>9.0366479646651676E-2</c:v>
                </c:pt>
                <c:pt idx="118">
                  <c:v>-9.6819407008086333E-2</c:v>
                </c:pt>
                <c:pt idx="119">
                  <c:v>-7.2500000000000009E-2</c:v>
                </c:pt>
              </c:numCache>
            </c:numRef>
          </c:xVal>
          <c:yVal>
            <c:numRef>
              <c:f>'10 Year Regression'!$AK$38:$AK$157</c:f>
              <c:numCache>
                <c:formatCode>General</c:formatCode>
                <c:ptCount val="120"/>
                <c:pt idx="0">
                  <c:v>-6.4465407929644808E-2</c:v>
                </c:pt>
                <c:pt idx="1">
                  <c:v>-8.0755800214269008E-3</c:v>
                </c:pt>
                <c:pt idx="2">
                  <c:v>1.0637233694775095E-2</c:v>
                </c:pt>
                <c:pt idx="3">
                  <c:v>1.145543299432816E-3</c:v>
                </c:pt>
                <c:pt idx="4">
                  <c:v>-5.9202714029018798E-3</c:v>
                </c:pt>
                <c:pt idx="5">
                  <c:v>6.6464881762222129E-3</c:v>
                </c:pt>
                <c:pt idx="6">
                  <c:v>-3.9034437097023702E-3</c:v>
                </c:pt>
                <c:pt idx="7">
                  <c:v>-1.9153098442382353E-2</c:v>
                </c:pt>
                <c:pt idx="8">
                  <c:v>-4.3986139111404088E-3</c:v>
                </c:pt>
                <c:pt idx="9">
                  <c:v>-1.333697145518847E-2</c:v>
                </c:pt>
                <c:pt idx="10">
                  <c:v>3.5489762431713257E-4</c:v>
                </c:pt>
                <c:pt idx="11">
                  <c:v>7.6764601708166139E-2</c:v>
                </c:pt>
                <c:pt idx="12">
                  <c:v>-4.701521309496326E-2</c:v>
                </c:pt>
                <c:pt idx="13">
                  <c:v>5.6594351537922194E-3</c:v>
                </c:pt>
                <c:pt idx="14">
                  <c:v>2.1376337654686189E-4</c:v>
                </c:pt>
                <c:pt idx="15">
                  <c:v>-3.7814962832049687E-3</c:v>
                </c:pt>
                <c:pt idx="16">
                  <c:v>7.15093618955151E-3</c:v>
                </c:pt>
                <c:pt idx="17">
                  <c:v>2.3126137361474276E-3</c:v>
                </c:pt>
                <c:pt idx="18">
                  <c:v>-3.3877355232401693E-3</c:v>
                </c:pt>
                <c:pt idx="19">
                  <c:v>1.0427905643588073E-2</c:v>
                </c:pt>
                <c:pt idx="20">
                  <c:v>-7.2993539148021921E-3</c:v>
                </c:pt>
                <c:pt idx="21">
                  <c:v>3.9255076453234578E-3</c:v>
                </c:pt>
                <c:pt idx="22">
                  <c:v>4.557235547641366E-3</c:v>
                </c:pt>
                <c:pt idx="23">
                  <c:v>1.4395789606421554E-2</c:v>
                </c:pt>
                <c:pt idx="24">
                  <c:v>-1.8331686462077081E-2</c:v>
                </c:pt>
                <c:pt idx="25">
                  <c:v>-1.0399131488427471E-2</c:v>
                </c:pt>
                <c:pt idx="26">
                  <c:v>3.9274499834826178E-3</c:v>
                </c:pt>
                <c:pt idx="27">
                  <c:v>7.7670384552175039E-3</c:v>
                </c:pt>
                <c:pt idx="28">
                  <c:v>-6.9689751204141271E-3</c:v>
                </c:pt>
                <c:pt idx="29">
                  <c:v>9.5039581280839391E-3</c:v>
                </c:pt>
                <c:pt idx="30">
                  <c:v>-1.1671148653701537E-2</c:v>
                </c:pt>
                <c:pt idx="31">
                  <c:v>-1.1573650127998967E-2</c:v>
                </c:pt>
                <c:pt idx="32">
                  <c:v>-8.7414925527127298E-3</c:v>
                </c:pt>
                <c:pt idx="33">
                  <c:v>-1.0249672380657188E-2</c:v>
                </c:pt>
                <c:pt idx="34">
                  <c:v>1.0175596838645466E-2</c:v>
                </c:pt>
                <c:pt idx="35">
                  <c:v>2.4591615946082737E-2</c:v>
                </c:pt>
                <c:pt idx="36">
                  <c:v>-2.4648098352317654E-2</c:v>
                </c:pt>
                <c:pt idx="37">
                  <c:v>-8.5956710269932384E-3</c:v>
                </c:pt>
                <c:pt idx="38">
                  <c:v>1.4748024081081418E-4</c:v>
                </c:pt>
                <c:pt idx="39">
                  <c:v>-1.2117798981272215E-3</c:v>
                </c:pt>
                <c:pt idx="40">
                  <c:v>6.7740392055827062E-3</c:v>
                </c:pt>
                <c:pt idx="41">
                  <c:v>2.3696724019195833E-3</c:v>
                </c:pt>
                <c:pt idx="42">
                  <c:v>-6.8777489202651518E-3</c:v>
                </c:pt>
                <c:pt idx="43">
                  <c:v>1.4068791893360428E-2</c:v>
                </c:pt>
                <c:pt idx="44">
                  <c:v>-1.0055673129180672E-2</c:v>
                </c:pt>
                <c:pt idx="45">
                  <c:v>-1.1299161541379586E-2</c:v>
                </c:pt>
                <c:pt idx="46">
                  <c:v>3.7686735891225703E-3</c:v>
                </c:pt>
                <c:pt idx="47">
                  <c:v>4.5958115430126234E-2</c:v>
                </c:pt>
                <c:pt idx="48">
                  <c:v>-4.6805437287228441E-2</c:v>
                </c:pt>
                <c:pt idx="49">
                  <c:v>1.421905270323948E-2</c:v>
                </c:pt>
                <c:pt idx="50">
                  <c:v>-5.3301903104068099E-3</c:v>
                </c:pt>
                <c:pt idx="51">
                  <c:v>1.805847073626126E-2</c:v>
                </c:pt>
                <c:pt idx="52">
                  <c:v>4.4557181688215791E-3</c:v>
                </c:pt>
                <c:pt idx="53">
                  <c:v>1.1123316329822934E-2</c:v>
                </c:pt>
                <c:pt idx="54">
                  <c:v>-1.7339191069723849E-2</c:v>
                </c:pt>
                <c:pt idx="55">
                  <c:v>6.487711656048667E-2</c:v>
                </c:pt>
                <c:pt idx="56">
                  <c:v>-4.2532847857995562E-2</c:v>
                </c:pt>
                <c:pt idx="57">
                  <c:v>1.6510659054107335E-3</c:v>
                </c:pt>
                <c:pt idx="58">
                  <c:v>8.3927781067720739E-3</c:v>
                </c:pt>
                <c:pt idx="59">
                  <c:v>3.0468361107554274E-2</c:v>
                </c:pt>
                <c:pt idx="60">
                  <c:v>-3.8913681298206416E-2</c:v>
                </c:pt>
                <c:pt idx="61">
                  <c:v>1.9488672517736789E-2</c:v>
                </c:pt>
                <c:pt idx="62">
                  <c:v>3.8757795761867261E-3</c:v>
                </c:pt>
                <c:pt idx="63">
                  <c:v>1.3882071652221023E-3</c:v>
                </c:pt>
                <c:pt idx="64">
                  <c:v>1.1111275555246283E-2</c:v>
                </c:pt>
                <c:pt idx="65">
                  <c:v>3.1425456402127266E-3</c:v>
                </c:pt>
                <c:pt idx="66">
                  <c:v>8.4561871147990353E-3</c:v>
                </c:pt>
                <c:pt idx="67">
                  <c:v>2.1141276705998718E-2</c:v>
                </c:pt>
                <c:pt idx="68">
                  <c:v>-1.486836408808399E-2</c:v>
                </c:pt>
                <c:pt idx="69">
                  <c:v>-2.8812793518929528E-3</c:v>
                </c:pt>
                <c:pt idx="70">
                  <c:v>9.8558396630088422E-3</c:v>
                </c:pt>
                <c:pt idx="71">
                  <c:v>2.1363541107813966E-2</c:v>
                </c:pt>
                <c:pt idx="72">
                  <c:v>-2.0432650275543411E-2</c:v>
                </c:pt>
                <c:pt idx="73">
                  <c:v>1.8274493487224347E-3</c:v>
                </c:pt>
                <c:pt idx="74">
                  <c:v>1.4521629267358581E-3</c:v>
                </c:pt>
                <c:pt idx="75">
                  <c:v>-3.6623982609355205E-3</c:v>
                </c:pt>
                <c:pt idx="76">
                  <c:v>6.4402549532708991E-3</c:v>
                </c:pt>
                <c:pt idx="77">
                  <c:v>3.3940148309074825E-3</c:v>
                </c:pt>
                <c:pt idx="78">
                  <c:v>5.4274105483177668E-3</c:v>
                </c:pt>
                <c:pt idx="79">
                  <c:v>1.1593820480443717E-2</c:v>
                </c:pt>
                <c:pt idx="80">
                  <c:v>-1.5998621003374892E-2</c:v>
                </c:pt>
                <c:pt idx="81">
                  <c:v>1.9498576967432839E-3</c:v>
                </c:pt>
                <c:pt idx="82">
                  <c:v>-5.8705017359008405E-3</c:v>
                </c:pt>
                <c:pt idx="83">
                  <c:v>5.0652548073582243E-2</c:v>
                </c:pt>
                <c:pt idx="84">
                  <c:v>-4.1668442919402505E-2</c:v>
                </c:pt>
                <c:pt idx="85">
                  <c:v>-3.6900209759314576E-3</c:v>
                </c:pt>
                <c:pt idx="86">
                  <c:v>-1.5052183940583719E-3</c:v>
                </c:pt>
                <c:pt idx="87">
                  <c:v>3.0006293849229315E-3</c:v>
                </c:pt>
                <c:pt idx="88">
                  <c:v>1.362382364457404E-3</c:v>
                </c:pt>
                <c:pt idx="89">
                  <c:v>-3.5873974024192914E-3</c:v>
                </c:pt>
                <c:pt idx="90">
                  <c:v>6.2636284248128657E-3</c:v>
                </c:pt>
                <c:pt idx="91">
                  <c:v>2.5415671296609529E-2</c:v>
                </c:pt>
                <c:pt idx="92">
                  <c:v>-1.7922677045243862E-2</c:v>
                </c:pt>
                <c:pt idx="93">
                  <c:v>-3.6052394125777772E-3</c:v>
                </c:pt>
                <c:pt idx="94">
                  <c:v>-2.9228115961348264E-3</c:v>
                </c:pt>
                <c:pt idx="95">
                  <c:v>2.6800540791584924E-2</c:v>
                </c:pt>
                <c:pt idx="96">
                  <c:v>-2.3107074722826026E-2</c:v>
                </c:pt>
                <c:pt idx="97">
                  <c:v>-8.3121771887190374E-3</c:v>
                </c:pt>
                <c:pt idx="98">
                  <c:v>1.9212919327176226E-2</c:v>
                </c:pt>
                <c:pt idx="99">
                  <c:v>-4.5961747186524793E-3</c:v>
                </c:pt>
                <c:pt idx="100">
                  <c:v>1.5388581799721801E-3</c:v>
                </c:pt>
                <c:pt idx="101">
                  <c:v>-1.6975718217693836E-3</c:v>
                </c:pt>
                <c:pt idx="102">
                  <c:v>3.8293262921016147E-3</c:v>
                </c:pt>
                <c:pt idx="103">
                  <c:v>-2.3073149043622287E-3</c:v>
                </c:pt>
                <c:pt idx="104">
                  <c:v>-3.6131729302866941E-2</c:v>
                </c:pt>
                <c:pt idx="105">
                  <c:v>-7.3642977727236547E-3</c:v>
                </c:pt>
                <c:pt idx="106">
                  <c:v>5.5601095094526265E-4</c:v>
                </c:pt>
                <c:pt idx="107">
                  <c:v>-1.0129832899448396E-2</c:v>
                </c:pt>
                <c:pt idx="108">
                  <c:v>-1.8705984073546192E-2</c:v>
                </c:pt>
                <c:pt idx="109">
                  <c:v>1.2942196892449964E-2</c:v>
                </c:pt>
                <c:pt idx="110">
                  <c:v>7.7570249052999474E-4</c:v>
                </c:pt>
                <c:pt idx="111">
                  <c:v>-1.5551976071403531E-3</c:v>
                </c:pt>
                <c:pt idx="112">
                  <c:v>8.6954053104053367E-3</c:v>
                </c:pt>
                <c:pt idx="113">
                  <c:v>9.0595137606418741E-3</c:v>
                </c:pt>
                <c:pt idx="114">
                  <c:v>-6.0649113280514082E-4</c:v>
                </c:pt>
                <c:pt idx="115">
                  <c:v>1.9161451285877856E-2</c:v>
                </c:pt>
                <c:pt idx="116">
                  <c:v>-1.5324444346316024E-2</c:v>
                </c:pt>
                <c:pt idx="117">
                  <c:v>-8.9763066374435874E-3</c:v>
                </c:pt>
                <c:pt idx="118">
                  <c:v>-3.5451301728389173E-3</c:v>
                </c:pt>
                <c:pt idx="119">
                  <c:v>5.5924291392031311E-3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3DE-9542-9891-916D19261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8065088"/>
        <c:axId val="1427270352"/>
      </c:scatterChart>
      <c:valAx>
        <c:axId val="1428065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27270352"/>
        <c:crosses val="autoZero"/>
        <c:crossBetween val="midCat"/>
      </c:valAx>
      <c:valAx>
        <c:axId val="14272703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28065088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'10 YEAR (1)'!$O$3:$O$122</c:f>
              <c:numCache>
                <c:formatCode>0.00%</c:formatCode>
                <c:ptCount val="120"/>
                <c:pt idx="0">
                  <c:v>-0.11317459536576979</c:v>
                </c:pt>
                <c:pt idx="1">
                  <c:v>3.1225426781320564E-2</c:v>
                </c:pt>
                <c:pt idx="2">
                  <c:v>-9.545006080352425E-2</c:v>
                </c:pt>
                <c:pt idx="3">
                  <c:v>-1.096083148005278E-2</c:v>
                </c:pt>
                <c:pt idx="4">
                  <c:v>3.19422977846473E-2</c:v>
                </c:pt>
                <c:pt idx="5">
                  <c:v>1.7635003098041002E-2</c:v>
                </c:pt>
                <c:pt idx="6">
                  <c:v>4.2119370123965272E-3</c:v>
                </c:pt>
                <c:pt idx="7">
                  <c:v>4.1265885870919616E-2</c:v>
                </c:pt>
                <c:pt idx="8">
                  <c:v>-2.5848784610030817E-3</c:v>
                </c:pt>
                <c:pt idx="9">
                  <c:v>9.2815572948024005E-3</c:v>
                </c:pt>
                <c:pt idx="10">
                  <c:v>-4.4326708699925721E-2</c:v>
                </c:pt>
                <c:pt idx="11">
                  <c:v>2.875675142427303E-2</c:v>
                </c:pt>
                <c:pt idx="12">
                  <c:v>2.1750413999359619E-3</c:v>
                </c:pt>
                <c:pt idx="13">
                  <c:v>3.6772242722427073E-2</c:v>
                </c:pt>
                <c:pt idx="14">
                  <c:v>2.2614711354524308E-2</c:v>
                </c:pt>
                <c:pt idx="15">
                  <c:v>3.9158020858862219E-2</c:v>
                </c:pt>
                <c:pt idx="16">
                  <c:v>-1.5363577863577782E-2</c:v>
                </c:pt>
                <c:pt idx="17">
                  <c:v>8.8179605085203505E-3</c:v>
                </c:pt>
                <c:pt idx="18">
                  <c:v>1.6189769385118513E-2</c:v>
                </c:pt>
                <c:pt idx="19">
                  <c:v>-4.8688421455728159E-3</c:v>
                </c:pt>
                <c:pt idx="20">
                  <c:v>8.3572374227713908E-3</c:v>
                </c:pt>
                <c:pt idx="21">
                  <c:v>-3.8739456548617657E-3</c:v>
                </c:pt>
                <c:pt idx="22">
                  <c:v>2.6250493430327593E-2</c:v>
                </c:pt>
                <c:pt idx="23">
                  <c:v>1.6771308162036647E-2</c:v>
                </c:pt>
                <c:pt idx="24">
                  <c:v>2.1884338196519693E-2</c:v>
                </c:pt>
                <c:pt idx="25">
                  <c:v>8.0053157828122945E-2</c:v>
                </c:pt>
                <c:pt idx="26">
                  <c:v>-2.6760693499214727E-2</c:v>
                </c:pt>
                <c:pt idx="27">
                  <c:v>-6.3645543282029315E-3</c:v>
                </c:pt>
                <c:pt idx="28">
                  <c:v>4.9817030043974864E-3</c:v>
                </c:pt>
                <c:pt idx="29">
                  <c:v>4.2910746929219812E-2</c:v>
                </c:pt>
                <c:pt idx="30">
                  <c:v>4.1543217828159396E-3</c:v>
                </c:pt>
                <c:pt idx="31">
                  <c:v>2.3130148270181117E-2</c:v>
                </c:pt>
                <c:pt idx="32">
                  <c:v>1.2240269486042177E-2</c:v>
                </c:pt>
                <c:pt idx="33">
                  <c:v>8.5161056822294467E-2</c:v>
                </c:pt>
                <c:pt idx="34">
                  <c:v>1.4093811935697032E-2</c:v>
                </c:pt>
                <c:pt idx="35">
                  <c:v>-5.6905503634475552E-2</c:v>
                </c:pt>
                <c:pt idx="36">
                  <c:v>-4.1663902341935954E-2</c:v>
                </c:pt>
                <c:pt idx="37">
                  <c:v>1.3515330823023142E-2</c:v>
                </c:pt>
                <c:pt idx="38">
                  <c:v>5.6362538622722669E-2</c:v>
                </c:pt>
                <c:pt idx="39">
                  <c:v>-3.2205953117481312E-2</c:v>
                </c:pt>
                <c:pt idx="40">
                  <c:v>-5.5818783669760452E-2</c:v>
                </c:pt>
                <c:pt idx="41">
                  <c:v>1.3974196483701462E-3</c:v>
                </c:pt>
                <c:pt idx="42">
                  <c:v>-1.3212327229580212E-2</c:v>
                </c:pt>
                <c:pt idx="43">
                  <c:v>1.7788367386905035E-2</c:v>
                </c:pt>
                <c:pt idx="44">
                  <c:v>-1.4918654748890758E-2</c:v>
                </c:pt>
                <c:pt idx="45">
                  <c:v>1.3193471674756374E-2</c:v>
                </c:pt>
                <c:pt idx="46">
                  <c:v>5.1231122221841785E-2</c:v>
                </c:pt>
                <c:pt idx="47">
                  <c:v>-1.1208180956250868E-2</c:v>
                </c:pt>
                <c:pt idx="48">
                  <c:v>8.2277832781398885E-3</c:v>
                </c:pt>
                <c:pt idx="49">
                  <c:v>1.8498556973469249E-2</c:v>
                </c:pt>
                <c:pt idx="50">
                  <c:v>3.5651265799992782E-2</c:v>
                </c:pt>
                <c:pt idx="51">
                  <c:v>-4.5476419634263743E-2</c:v>
                </c:pt>
                <c:pt idx="52">
                  <c:v>5.0821744627054244E-2</c:v>
                </c:pt>
                <c:pt idx="53">
                  <c:v>-4.2737111441512932E-2</c:v>
                </c:pt>
                <c:pt idx="54">
                  <c:v>4.1372605501944326E-2</c:v>
                </c:pt>
                <c:pt idx="55">
                  <c:v>1.7736734095573192E-2</c:v>
                </c:pt>
                <c:pt idx="56">
                  <c:v>-1.5619927131055866E-2</c:v>
                </c:pt>
                <c:pt idx="57">
                  <c:v>3.6931098157064746E-3</c:v>
                </c:pt>
                <c:pt idx="58">
                  <c:v>4.8836061215964843E-2</c:v>
                </c:pt>
                <c:pt idx="59">
                  <c:v>-2.1223609872138116E-2</c:v>
                </c:pt>
                <c:pt idx="60">
                  <c:v>3.0883592612460653E-2</c:v>
                </c:pt>
                <c:pt idx="61">
                  <c:v>1.3239119462670423E-2</c:v>
                </c:pt>
                <c:pt idx="62">
                  <c:v>3.7125025166096171E-2</c:v>
                </c:pt>
                <c:pt idx="63">
                  <c:v>5.2107604321118384E-2</c:v>
                </c:pt>
                <c:pt idx="64">
                  <c:v>-3.7473495351492359E-2</c:v>
                </c:pt>
                <c:pt idx="65">
                  <c:v>6.1966829775256471E-2</c:v>
                </c:pt>
                <c:pt idx="66">
                  <c:v>-1.8446890806307681E-2</c:v>
                </c:pt>
                <c:pt idx="67">
                  <c:v>2.2601816838353717E-2</c:v>
                </c:pt>
                <c:pt idx="68">
                  <c:v>6.2543736878937217E-3</c:v>
                </c:pt>
                <c:pt idx="69">
                  <c:v>4.7846012832263973E-2</c:v>
                </c:pt>
                <c:pt idx="70">
                  <c:v>9.8111810440575375E-3</c:v>
                </c:pt>
                <c:pt idx="71">
                  <c:v>7.2197687689177892E-2</c:v>
                </c:pt>
                <c:pt idx="72">
                  <c:v>2.1853767366392773E-2</c:v>
                </c:pt>
                <c:pt idx="73">
                  <c:v>2.2024148831424561E-2</c:v>
                </c:pt>
                <c:pt idx="74">
                  <c:v>-7.9173307284972072E-3</c:v>
                </c:pt>
                <c:pt idx="75">
                  <c:v>1.9391017242282871E-2</c:v>
                </c:pt>
                <c:pt idx="76">
                  <c:v>3.4817506372363027E-2</c:v>
                </c:pt>
                <c:pt idx="77">
                  <c:v>-4.3367485227951974E-4</c:v>
                </c:pt>
                <c:pt idx="78">
                  <c:v>1.8889809444904593E-2</c:v>
                </c:pt>
                <c:pt idx="79">
                  <c:v>-6.482438016528913E-2</c:v>
                </c:pt>
                <c:pt idx="80">
                  <c:v>-2.2675736961451642E-3</c:v>
                </c:pt>
                <c:pt idx="81">
                  <c:v>1.8796597710805329E-2</c:v>
                </c:pt>
                <c:pt idx="82">
                  <c:v>4.4990672665423226E-2</c:v>
                </c:pt>
                <c:pt idx="83">
                  <c:v>6.6097332709405654E-2</c:v>
                </c:pt>
                <c:pt idx="84">
                  <c:v>-3.7876580618845246E-3</c:v>
                </c:pt>
                <c:pt idx="85">
                  <c:v>-3.0209725207690497E-3</c:v>
                </c:pt>
                <c:pt idx="86">
                  <c:v>0.13752312979117098</c:v>
                </c:pt>
                <c:pt idx="87">
                  <c:v>-0.10588513353817075</c:v>
                </c:pt>
                <c:pt idx="88">
                  <c:v>-7.1130625686059212E-2</c:v>
                </c:pt>
                <c:pt idx="89">
                  <c:v>-3.5366370182126294E-2</c:v>
                </c:pt>
                <c:pt idx="90">
                  <c:v>-2.0331950207468918E-2</c:v>
                </c:pt>
                <c:pt idx="91">
                  <c:v>-1.3457503965614293E-2</c:v>
                </c:pt>
                <c:pt idx="92">
                  <c:v>2.7119356703631636E-2</c:v>
                </c:pt>
                <c:pt idx="93">
                  <c:v>2.45544127941415E-2</c:v>
                </c:pt>
                <c:pt idx="94">
                  <c:v>4.6548323471400588E-2</c:v>
                </c:pt>
                <c:pt idx="95">
                  <c:v>1.9944821243821131E-2</c:v>
                </c:pt>
                <c:pt idx="96">
                  <c:v>6.553160215580589E-2</c:v>
                </c:pt>
                <c:pt idx="97">
                  <c:v>2.9702970297029729E-2</c:v>
                </c:pt>
                <c:pt idx="98">
                  <c:v>3.4512004175365263E-2</c:v>
                </c:pt>
                <c:pt idx="99">
                  <c:v>0.11306368455449856</c:v>
                </c:pt>
                <c:pt idx="100">
                  <c:v>-4.9423621177607457E-2</c:v>
                </c:pt>
                <c:pt idx="101">
                  <c:v>6.9072393181315084E-2</c:v>
                </c:pt>
                <c:pt idx="102">
                  <c:v>-6.5512723260464756E-2</c:v>
                </c:pt>
                <c:pt idx="103">
                  <c:v>-7.1995392294893157E-2</c:v>
                </c:pt>
                <c:pt idx="104">
                  <c:v>4.2636952025088215E-2</c:v>
                </c:pt>
                <c:pt idx="105">
                  <c:v>7.134176853241847E-2</c:v>
                </c:pt>
                <c:pt idx="106">
                  <c:v>5.2120938628158697E-2</c:v>
                </c:pt>
                <c:pt idx="107">
                  <c:v>-3.2173533265395182E-2</c:v>
                </c:pt>
                <c:pt idx="108">
                  <c:v>6.2736907248394758E-2</c:v>
                </c:pt>
                <c:pt idx="109">
                  <c:v>4.0569910649601582E-2</c:v>
                </c:pt>
                <c:pt idx="110">
                  <c:v>-4.5412632549561849E-2</c:v>
                </c:pt>
                <c:pt idx="111">
                  <c:v>5.7189277010560424E-2</c:v>
                </c:pt>
                <c:pt idx="112">
                  <c:v>4.3662568885120656E-2</c:v>
                </c:pt>
                <c:pt idx="113">
                  <c:v>8.7397437079376861E-2</c:v>
                </c:pt>
                <c:pt idx="114">
                  <c:v>6.2152133580706259E-3</c:v>
                </c:pt>
                <c:pt idx="115">
                  <c:v>2.7351567711807689E-2</c:v>
                </c:pt>
                <c:pt idx="116">
                  <c:v>0.14878476023647913</c:v>
                </c:pt>
                <c:pt idx="117">
                  <c:v>9.0366479646651676E-2</c:v>
                </c:pt>
                <c:pt idx="118">
                  <c:v>-9.6819407008086333E-2</c:v>
                </c:pt>
                <c:pt idx="119">
                  <c:v>-7.2500000000000009E-2</c:v>
                </c:pt>
              </c:numCache>
            </c:numRef>
          </c:xVal>
          <c:yVal>
            <c:numRef>
              <c:f>'10 Year Regression'!$AW$38:$AW$157</c:f>
              <c:numCache>
                <c:formatCode>General</c:formatCode>
                <c:ptCount val="120"/>
                <c:pt idx="0">
                  <c:v>-9.3932022366909118E-2</c:v>
                </c:pt>
                <c:pt idx="1">
                  <c:v>-2.6025693144271694E-2</c:v>
                </c:pt>
                <c:pt idx="2">
                  <c:v>6.203971590478044E-3</c:v>
                </c:pt>
                <c:pt idx="3">
                  <c:v>1.0087011197011423E-2</c:v>
                </c:pt>
                <c:pt idx="4">
                  <c:v>3.5853005876876037E-2</c:v>
                </c:pt>
                <c:pt idx="5">
                  <c:v>-8.1441747416336197E-3</c:v>
                </c:pt>
                <c:pt idx="6">
                  <c:v>2.2442135423350863E-2</c:v>
                </c:pt>
                <c:pt idx="7">
                  <c:v>1.0614611804162899E-2</c:v>
                </c:pt>
                <c:pt idx="8">
                  <c:v>-7.5250911265143904E-3</c:v>
                </c:pt>
                <c:pt idx="9">
                  <c:v>7.0109779982268257E-3</c:v>
                </c:pt>
                <c:pt idx="10">
                  <c:v>2.369466056392068E-2</c:v>
                </c:pt>
                <c:pt idx="11">
                  <c:v>0.11577119648250241</c:v>
                </c:pt>
                <c:pt idx="12">
                  <c:v>-7.669457853117588E-2</c:v>
                </c:pt>
                <c:pt idx="13">
                  <c:v>-2.4255135331001695E-2</c:v>
                </c:pt>
                <c:pt idx="14">
                  <c:v>-5.8433196759357306E-3</c:v>
                </c:pt>
                <c:pt idx="15">
                  <c:v>-9.9550777502923626E-3</c:v>
                </c:pt>
                <c:pt idx="16">
                  <c:v>2.39892991669606E-2</c:v>
                </c:pt>
                <c:pt idx="17">
                  <c:v>6.0317877348754524E-3</c:v>
                </c:pt>
                <c:pt idx="18">
                  <c:v>-5.4340780009882045E-3</c:v>
                </c:pt>
                <c:pt idx="19">
                  <c:v>3.5238121507852126E-2</c:v>
                </c:pt>
                <c:pt idx="20">
                  <c:v>6.7881413097241206E-3</c:v>
                </c:pt>
                <c:pt idx="21">
                  <c:v>1.4747201324786994E-2</c:v>
                </c:pt>
                <c:pt idx="22">
                  <c:v>9.1616074938943269E-3</c:v>
                </c:pt>
                <c:pt idx="23">
                  <c:v>8.1908597026384269E-2</c:v>
                </c:pt>
                <c:pt idx="24">
                  <c:v>-9.4405455524781579E-2</c:v>
                </c:pt>
                <c:pt idx="25">
                  <c:v>-3.0046347779311533E-2</c:v>
                </c:pt>
                <c:pt idx="26">
                  <c:v>-2.2380690174571997E-2</c:v>
                </c:pt>
                <c:pt idx="27">
                  <c:v>1.137484053431336E-2</c:v>
                </c:pt>
                <c:pt idx="28">
                  <c:v>3.814643947903356E-3</c:v>
                </c:pt>
                <c:pt idx="29">
                  <c:v>6.1676093902405665E-3</c:v>
                </c:pt>
                <c:pt idx="30">
                  <c:v>5.5469370409129935E-3</c:v>
                </c:pt>
                <c:pt idx="31">
                  <c:v>-1.6948740456676735E-3</c:v>
                </c:pt>
                <c:pt idx="32">
                  <c:v>-5.4426474192735899E-3</c:v>
                </c:pt>
                <c:pt idx="33">
                  <c:v>-1.5037533704529787E-2</c:v>
                </c:pt>
                <c:pt idx="34">
                  <c:v>-3.6565960282802221E-2</c:v>
                </c:pt>
                <c:pt idx="35">
                  <c:v>3.3009580296836122E-2</c:v>
                </c:pt>
                <c:pt idx="36">
                  <c:v>-5.8462239089351872E-2</c:v>
                </c:pt>
                <c:pt idx="37">
                  <c:v>5.9841826961437583E-4</c:v>
                </c:pt>
                <c:pt idx="38">
                  <c:v>-2.4159651196264953E-4</c:v>
                </c:pt>
                <c:pt idx="39">
                  <c:v>-1.0967886167465395E-2</c:v>
                </c:pt>
                <c:pt idx="40">
                  <c:v>-4.9230356581980578E-3</c:v>
                </c:pt>
                <c:pt idx="41">
                  <c:v>1.4996771891129303E-2</c:v>
                </c:pt>
                <c:pt idx="42">
                  <c:v>1.200017236548467E-2</c:v>
                </c:pt>
                <c:pt idx="43">
                  <c:v>4.6371177263230708E-3</c:v>
                </c:pt>
                <c:pt idx="44">
                  <c:v>-4.4701250090630439E-3</c:v>
                </c:pt>
                <c:pt idx="45">
                  <c:v>-2.215967093753296E-3</c:v>
                </c:pt>
                <c:pt idx="46">
                  <c:v>1.3110313741193091E-3</c:v>
                </c:pt>
                <c:pt idx="47">
                  <c:v>0.11770493326015903</c:v>
                </c:pt>
                <c:pt idx="48">
                  <c:v>-0.1095035900993595</c:v>
                </c:pt>
                <c:pt idx="49">
                  <c:v>-1.2506223993327979E-2</c:v>
                </c:pt>
                <c:pt idx="50">
                  <c:v>5.2092989588194555E-3</c:v>
                </c:pt>
                <c:pt idx="51">
                  <c:v>4.0681381232853253E-3</c:v>
                </c:pt>
                <c:pt idx="52">
                  <c:v>-8.0633901788604578E-3</c:v>
                </c:pt>
                <c:pt idx="53">
                  <c:v>-4.8685159769895625E-3</c:v>
                </c:pt>
                <c:pt idx="54">
                  <c:v>1.9742965646349447E-2</c:v>
                </c:pt>
                <c:pt idx="55">
                  <c:v>-9.4638565980188424E-3</c:v>
                </c:pt>
                <c:pt idx="56">
                  <c:v>-4.9273807863735981E-2</c:v>
                </c:pt>
                <c:pt idx="57">
                  <c:v>-4.5927687976104282E-2</c:v>
                </c:pt>
                <c:pt idx="58">
                  <c:v>1.0751068668013911E-2</c:v>
                </c:pt>
                <c:pt idx="59">
                  <c:v>7.9997574095657123E-2</c:v>
                </c:pt>
                <c:pt idx="60">
                  <c:v>-7.1493540684109388E-2</c:v>
                </c:pt>
                <c:pt idx="61">
                  <c:v>2.3477688343051258E-2</c:v>
                </c:pt>
                <c:pt idx="62">
                  <c:v>-2.8880094915202326E-2</c:v>
                </c:pt>
                <c:pt idx="63">
                  <c:v>6.6146950029007112E-3</c:v>
                </c:pt>
                <c:pt idx="64">
                  <c:v>3.506344042388726E-2</c:v>
                </c:pt>
                <c:pt idx="65">
                  <c:v>6.2732590117246523E-3</c:v>
                </c:pt>
                <c:pt idx="66">
                  <c:v>1.9585730855906078E-2</c:v>
                </c:pt>
                <c:pt idx="67">
                  <c:v>1.3846108513978911E-2</c:v>
                </c:pt>
                <c:pt idx="68">
                  <c:v>1.3538188461827971E-3</c:v>
                </c:pt>
                <c:pt idx="69">
                  <c:v>-1.3283588192503998E-2</c:v>
                </c:pt>
                <c:pt idx="70">
                  <c:v>5.4446128166872731E-3</c:v>
                </c:pt>
                <c:pt idx="71">
                  <c:v>8.5940745278751507E-2</c:v>
                </c:pt>
                <c:pt idx="72">
                  <c:v>-9.2006974080258347E-2</c:v>
                </c:pt>
                <c:pt idx="73">
                  <c:v>-1.110197924160463E-2</c:v>
                </c:pt>
                <c:pt idx="74">
                  <c:v>-3.3753014696264766E-2</c:v>
                </c:pt>
                <c:pt idx="75">
                  <c:v>-2.7688207735320457E-3</c:v>
                </c:pt>
                <c:pt idx="76">
                  <c:v>-1.783707964727918E-3</c:v>
                </c:pt>
                <c:pt idx="77">
                  <c:v>-1.4999684209161958E-2</c:v>
                </c:pt>
                <c:pt idx="78">
                  <c:v>3.0042212968737075E-3</c:v>
                </c:pt>
                <c:pt idx="79">
                  <c:v>3.6830082975815026E-3</c:v>
                </c:pt>
                <c:pt idx="80">
                  <c:v>-3.5294872809996814E-3</c:v>
                </c:pt>
                <c:pt idx="81">
                  <c:v>6.5253841147648074E-3</c:v>
                </c:pt>
                <c:pt idx="82">
                  <c:v>-3.7429958772418476E-3</c:v>
                </c:pt>
                <c:pt idx="83">
                  <c:v>0.16797350291156038</c:v>
                </c:pt>
                <c:pt idx="84">
                  <c:v>-0.13398823959541437</c:v>
                </c:pt>
                <c:pt idx="85">
                  <c:v>5.0855916514201752E-3</c:v>
                </c:pt>
                <c:pt idx="86">
                  <c:v>-8.3132782202412214E-3</c:v>
                </c:pt>
                <c:pt idx="87">
                  <c:v>2.4747213465928231E-2</c:v>
                </c:pt>
                <c:pt idx="88">
                  <c:v>8.5109542112577485E-3</c:v>
                </c:pt>
                <c:pt idx="89">
                  <c:v>-6.3653667544291692E-4</c:v>
                </c:pt>
                <c:pt idx="90">
                  <c:v>9.0432008347414716E-3</c:v>
                </c:pt>
                <c:pt idx="91">
                  <c:v>-2.1079529863816827E-3</c:v>
                </c:pt>
                <c:pt idx="92">
                  <c:v>4.5103978273067988E-3</c:v>
                </c:pt>
                <c:pt idx="93">
                  <c:v>9.6808239899004236E-3</c:v>
                </c:pt>
                <c:pt idx="94">
                  <c:v>9.4613663438303103E-3</c:v>
                </c:pt>
                <c:pt idx="95">
                  <c:v>4.1688200756965117E-3</c:v>
                </c:pt>
                <c:pt idx="96">
                  <c:v>-2.3387076548466237E-2</c:v>
                </c:pt>
                <c:pt idx="97">
                  <c:v>1.549489453154565E-2</c:v>
                </c:pt>
                <c:pt idx="98">
                  <c:v>2.7273059778808034E-3</c:v>
                </c:pt>
                <c:pt idx="99">
                  <c:v>7.2574714270433466E-3</c:v>
                </c:pt>
                <c:pt idx="100">
                  <c:v>-2.6468079980158238E-3</c:v>
                </c:pt>
                <c:pt idx="101">
                  <c:v>-6.2975992111801299E-3</c:v>
                </c:pt>
                <c:pt idx="102">
                  <c:v>-7.8611386981651543E-4</c:v>
                </c:pt>
                <c:pt idx="103">
                  <c:v>5.5563726010036674E-3</c:v>
                </c:pt>
                <c:pt idx="104">
                  <c:v>-7.7599383146460255E-3</c:v>
                </c:pt>
                <c:pt idx="105">
                  <c:v>5.8774633637578011E-3</c:v>
                </c:pt>
                <c:pt idx="106">
                  <c:v>-1.2225165325019646E-2</c:v>
                </c:pt>
                <c:pt idx="107">
                  <c:v>-2.7569199418399117E-3</c:v>
                </c:pt>
                <c:pt idx="108">
                  <c:v>-5.2119133402955403E-3</c:v>
                </c:pt>
                <c:pt idx="109">
                  <c:v>-3.5976130196633815E-3</c:v>
                </c:pt>
                <c:pt idx="110">
                  <c:v>-9.3803576981516396E-3</c:v>
                </c:pt>
                <c:pt idx="111">
                  <c:v>5.7348342701793315E-3</c:v>
                </c:pt>
                <c:pt idx="112">
                  <c:v>-2.8194236379348397E-2</c:v>
                </c:pt>
                <c:pt idx="113">
                  <c:v>-6.6256042857078257E-3</c:v>
                </c:pt>
                <c:pt idx="114">
                  <c:v>2.0289683264682036E-2</c:v>
                </c:pt>
                <c:pt idx="115">
                  <c:v>7.6016626741524235E-3</c:v>
                </c:pt>
                <c:pt idx="116">
                  <c:v>-3.4522101297280616E-2</c:v>
                </c:pt>
                <c:pt idx="117">
                  <c:v>5.0883638592013475E-3</c:v>
                </c:pt>
                <c:pt idx="118">
                  <c:v>1.3878313961764324E-2</c:v>
                </c:pt>
                <c:pt idx="119">
                  <c:v>6.6077566303059637E-2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695-214D-AA09-7C19ADBAC3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8192336"/>
        <c:axId val="1408194016"/>
      </c:scatterChart>
      <c:valAx>
        <c:axId val="1408192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08194016"/>
        <c:crosses val="autoZero"/>
        <c:crossBetween val="midCat"/>
      </c:valAx>
      <c:valAx>
        <c:axId val="14081940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08192336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'5 YEAR (1)'!$M$3:$M$62</c:f>
              <c:numCache>
                <c:formatCode>0.00%</c:formatCode>
                <c:ptCount val="60"/>
                <c:pt idx="0">
                  <c:v>-9.0302779909107067E-2</c:v>
                </c:pt>
                <c:pt idx="1">
                  <c:v>2.0355314664257662E-2</c:v>
                </c:pt>
                <c:pt idx="2">
                  <c:v>-6.8338663524659005E-2</c:v>
                </c:pt>
                <c:pt idx="3">
                  <c:v>5.6991310235865456E-3</c:v>
                </c:pt>
                <c:pt idx="4">
                  <c:v>3.2570063508710723E-2</c:v>
                </c:pt>
                <c:pt idx="5">
                  <c:v>3.7227291956245745E-2</c:v>
                </c:pt>
                <c:pt idx="6">
                  <c:v>6.1413109570715996E-3</c:v>
                </c:pt>
                <c:pt idx="7">
                  <c:v>2.409863627872233E-2</c:v>
                </c:pt>
                <c:pt idx="8">
                  <c:v>3.8129766220778016E-3</c:v>
                </c:pt>
                <c:pt idx="9">
                  <c:v>-2.540359427353045E-2</c:v>
                </c:pt>
                <c:pt idx="10">
                  <c:v>-3.6847972774746274E-2</c:v>
                </c:pt>
                <c:pt idx="11">
                  <c:v>5.7258064516129137E-2</c:v>
                </c:pt>
                <c:pt idx="12">
                  <c:v>1.1102051056889994E-2</c:v>
                </c:pt>
                <c:pt idx="13">
                  <c:v>3.070855960693053E-2</c:v>
                </c:pt>
                <c:pt idx="14">
                  <c:v>2.3286583752315515E-2</c:v>
                </c:pt>
                <c:pt idx="15">
                  <c:v>2.0661715057393559E-2</c:v>
                </c:pt>
                <c:pt idx="16">
                  <c:v>3.0477480528274814E-3</c:v>
                </c:pt>
                <c:pt idx="17">
                  <c:v>2.0598603718808395E-2</c:v>
                </c:pt>
                <c:pt idx="18">
                  <c:v>6.19001251912632E-3</c:v>
                </c:pt>
                <c:pt idx="19">
                  <c:v>1.4106361969248082E-2</c:v>
                </c:pt>
                <c:pt idx="20">
                  <c:v>1.0260795211628926E-2</c:v>
                </c:pt>
                <c:pt idx="21">
                  <c:v>1.1413896418890346E-3</c:v>
                </c:pt>
                <c:pt idx="22">
                  <c:v>3.9756712653909121E-2</c:v>
                </c:pt>
                <c:pt idx="23">
                  <c:v>1.897059935001133E-2</c:v>
                </c:pt>
                <c:pt idx="24">
                  <c:v>1.9730250481695633E-2</c:v>
                </c:pt>
                <c:pt idx="25">
                  <c:v>3.7004475703324768E-2</c:v>
                </c:pt>
                <c:pt idx="26">
                  <c:v>-1.8204645323289359E-2</c:v>
                </c:pt>
                <c:pt idx="27">
                  <c:v>1.5696123057606925E-4</c:v>
                </c:pt>
                <c:pt idx="28">
                  <c:v>1.4146494812952159E-3</c:v>
                </c:pt>
                <c:pt idx="29">
                  <c:v>3.6916306739467108E-2</c:v>
                </c:pt>
                <c:pt idx="30">
                  <c:v>2.5326797385620825E-3</c:v>
                </c:pt>
                <c:pt idx="31">
                  <c:v>1.7964071856287456E-2</c:v>
                </c:pt>
                <c:pt idx="32">
                  <c:v>3.9241880270517449E-3</c:v>
                </c:pt>
                <c:pt idx="33">
                  <c:v>6.7849500713266675E-2</c:v>
                </c:pt>
                <c:pt idx="34">
                  <c:v>-1.4245014245013454E-3</c:v>
                </c:pt>
                <c:pt idx="35">
                  <c:v>-4.9585378236588373E-2</c:v>
                </c:pt>
                <c:pt idx="36">
                  <c:v>-1.5740817856250366E-2</c:v>
                </c:pt>
                <c:pt idx="37">
                  <c:v>2.923488138991015E-3</c:v>
                </c:pt>
                <c:pt idx="38">
                  <c:v>8.4420289855072328E-2</c:v>
                </c:pt>
                <c:pt idx="39">
                  <c:v>-2.4821128875540888E-2</c:v>
                </c:pt>
                <c:pt idx="40">
                  <c:v>-6.0263966132647173E-2</c:v>
                </c:pt>
                <c:pt idx="41">
                  <c:v>2.0932203389830484E-2</c:v>
                </c:pt>
                <c:pt idx="42">
                  <c:v>-1.9363417269176453E-2</c:v>
                </c:pt>
                <c:pt idx="43">
                  <c:v>1.2878787878787934E-2</c:v>
                </c:pt>
                <c:pt idx="44">
                  <c:v>9.6031273901588943E-3</c:v>
                </c:pt>
                <c:pt idx="45">
                  <c:v>-1.5890273479969852E-2</c:v>
                </c:pt>
                <c:pt idx="46">
                  <c:v>5.7486512779693966E-2</c:v>
                </c:pt>
                <c:pt idx="47">
                  <c:v>-3.0024877755854829E-2</c:v>
                </c:pt>
                <c:pt idx="48">
                  <c:v>-2.4816019168235615E-3</c:v>
                </c:pt>
                <c:pt idx="49">
                  <c:v>2.6889279437609881E-2</c:v>
                </c:pt>
                <c:pt idx="50">
                  <c:v>2.4394634980646313E-2</c:v>
                </c:pt>
                <c:pt idx="51">
                  <c:v>-1.4023253749888998E-2</c:v>
                </c:pt>
                <c:pt idx="52">
                  <c:v>4.0062771162189703E-2</c:v>
                </c:pt>
                <c:pt idx="53">
                  <c:v>-1.3837050523440975E-2</c:v>
                </c:pt>
                <c:pt idx="54">
                  <c:v>2.0721055565879887E-2</c:v>
                </c:pt>
                <c:pt idx="55">
                  <c:v>2.3392925066565207E-2</c:v>
                </c:pt>
                <c:pt idx="56">
                  <c:v>7.4726959187583208E-3</c:v>
                </c:pt>
                <c:pt idx="57">
                  <c:v>8.4049850256013858E-3</c:v>
                </c:pt>
                <c:pt idx="58">
                  <c:v>4.5661177896757277E-2</c:v>
                </c:pt>
                <c:pt idx="59">
                  <c:v>-3.4526480054618225E-2</c:v>
                </c:pt>
              </c:numCache>
            </c:numRef>
          </c:xVal>
          <c:yVal>
            <c:numRef>
              <c:f>'5 Year Regression'!$C$39:$C$98</c:f>
              <c:numCache>
                <c:formatCode>General</c:formatCode>
                <c:ptCount val="60"/>
                <c:pt idx="0">
                  <c:v>-3.2146434423785397E-5</c:v>
                </c:pt>
                <c:pt idx="1">
                  <c:v>-0.19503704487473184</c:v>
                </c:pt>
                <c:pt idx="2">
                  <c:v>-4.0121358782353761E-2</c:v>
                </c:pt>
                <c:pt idx="3">
                  <c:v>-0.14926832006263929</c:v>
                </c:pt>
                <c:pt idx="4">
                  <c:v>-0.14868130421354891</c:v>
                </c:pt>
                <c:pt idx="5">
                  <c:v>-0.22373558163945934</c:v>
                </c:pt>
                <c:pt idx="6">
                  <c:v>-0.14233651686110599</c:v>
                </c:pt>
                <c:pt idx="7">
                  <c:v>-0.14313722157776293</c:v>
                </c:pt>
                <c:pt idx="8">
                  <c:v>-0.1366332652580543</c:v>
                </c:pt>
                <c:pt idx="9">
                  <c:v>-7.3894404735870944E-2</c:v>
                </c:pt>
                <c:pt idx="10">
                  <c:v>-3.3126168874937995E-2</c:v>
                </c:pt>
                <c:pt idx="11">
                  <c:v>-0.14667513302354407</c:v>
                </c:pt>
                <c:pt idx="12">
                  <c:v>-0.19482551588533492</c:v>
                </c:pt>
                <c:pt idx="13">
                  <c:v>-0.20178646200924033</c:v>
                </c:pt>
                <c:pt idx="14">
                  <c:v>-0.15466379920879469</c:v>
                </c:pt>
                <c:pt idx="15">
                  <c:v>-0.1736095467221738</c:v>
                </c:pt>
                <c:pt idx="16">
                  <c:v>-0.11565792061784178</c:v>
                </c:pt>
                <c:pt idx="17">
                  <c:v>-0.14734373875518691</c:v>
                </c:pt>
                <c:pt idx="18">
                  <c:v>-0.1368038688823516</c:v>
                </c:pt>
                <c:pt idx="19">
                  <c:v>-0.12155625521537222</c:v>
                </c:pt>
                <c:pt idx="20">
                  <c:v>-0.13386364625239325</c:v>
                </c:pt>
                <c:pt idx="21">
                  <c:v>-0.10881305166355468</c:v>
                </c:pt>
                <c:pt idx="22">
                  <c:v>-0.20938485709196381</c:v>
                </c:pt>
                <c:pt idx="23">
                  <c:v>-1.0792035585065762</c:v>
                </c:pt>
                <c:pt idx="24">
                  <c:v>9.0144080087385827</c:v>
                </c:pt>
                <c:pt idx="25">
                  <c:v>-0.19926640845948851</c:v>
                </c:pt>
                <c:pt idx="26">
                  <c:v>-0.10224370853018658</c:v>
                </c:pt>
                <c:pt idx="27">
                  <c:v>-0.10755661196195571</c:v>
                </c:pt>
                <c:pt idx="28">
                  <c:v>-0.12770619284518844</c:v>
                </c:pt>
                <c:pt idx="29">
                  <c:v>-0.16579418244197336</c:v>
                </c:pt>
                <c:pt idx="30">
                  <c:v>-0.1559692048243575</c:v>
                </c:pt>
                <c:pt idx="31">
                  <c:v>-0.14523976736430044</c:v>
                </c:pt>
                <c:pt idx="32">
                  <c:v>-0.1397011565447073</c:v>
                </c:pt>
                <c:pt idx="33">
                  <c:v>-0.26238112835647798</c:v>
                </c:pt>
                <c:pt idx="34">
                  <c:v>-0.13132172552761487</c:v>
                </c:pt>
                <c:pt idx="35">
                  <c:v>-5.0750508761458174E-2</c:v>
                </c:pt>
                <c:pt idx="36">
                  <c:v>-0.12411682300574592</c:v>
                </c:pt>
                <c:pt idx="37">
                  <c:v>-0.11351598569945306</c:v>
                </c:pt>
                <c:pt idx="38">
                  <c:v>-0.29775160772762205</c:v>
                </c:pt>
                <c:pt idx="39">
                  <c:v>-9.0838928565984634E-2</c:v>
                </c:pt>
                <c:pt idx="40">
                  <c:v>-1.0767895669891614E-2</c:v>
                </c:pt>
                <c:pt idx="41">
                  <c:v>-0.15175519225419831</c:v>
                </c:pt>
                <c:pt idx="42">
                  <c:v>-8.0315915400832674E-2</c:v>
                </c:pt>
                <c:pt idx="43">
                  <c:v>-0.13949698143110004</c:v>
                </c:pt>
                <c:pt idx="44">
                  <c:v>-0.15309402808893388</c:v>
                </c:pt>
                <c:pt idx="45">
                  <c:v>-9.0984368418977835E-2</c:v>
                </c:pt>
                <c:pt idx="46">
                  <c:v>-0.22937717424865733</c:v>
                </c:pt>
                <c:pt idx="47">
                  <c:v>-7.4636398559677214E-3</c:v>
                </c:pt>
                <c:pt idx="48">
                  <c:v>-0.14930235913301443</c:v>
                </c:pt>
                <c:pt idx="49">
                  <c:v>-0.18187219504388108</c:v>
                </c:pt>
                <c:pt idx="50">
                  <c:v>-0.1592338464346576</c:v>
                </c:pt>
                <c:pt idx="51">
                  <c:v>-0.10427642214222543</c:v>
                </c:pt>
                <c:pt idx="52">
                  <c:v>-0.18998718422149036</c:v>
                </c:pt>
                <c:pt idx="53">
                  <c:v>-0.11086850751596031</c:v>
                </c:pt>
                <c:pt idx="54">
                  <c:v>-0.1537373285690864</c:v>
                </c:pt>
                <c:pt idx="55">
                  <c:v>-0.16372101248994506</c:v>
                </c:pt>
                <c:pt idx="56">
                  <c:v>-0.17655711220416284</c:v>
                </c:pt>
                <c:pt idx="57">
                  <c:v>-0.18664549402178793</c:v>
                </c:pt>
                <c:pt idx="58">
                  <c:v>-0.19268916856183643</c:v>
                </c:pt>
                <c:pt idx="59">
                  <c:v>4.2082444733755761E-2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220-F44D-A0D8-A504822D6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6734336"/>
        <c:axId val="1406736016"/>
      </c:scatterChart>
      <c:valAx>
        <c:axId val="1406734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06736016"/>
        <c:crosses val="autoZero"/>
        <c:crossBetween val="midCat"/>
      </c:valAx>
      <c:valAx>
        <c:axId val="140673601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06734336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'5 YEAR (1)'!$M$3:$M$62</c:f>
              <c:numCache>
                <c:formatCode>0.00%</c:formatCode>
                <c:ptCount val="60"/>
                <c:pt idx="0">
                  <c:v>-9.0302779909107067E-2</c:v>
                </c:pt>
                <c:pt idx="1">
                  <c:v>2.0355314664257662E-2</c:v>
                </c:pt>
                <c:pt idx="2">
                  <c:v>-6.8338663524659005E-2</c:v>
                </c:pt>
                <c:pt idx="3">
                  <c:v>5.6991310235865456E-3</c:v>
                </c:pt>
                <c:pt idx="4">
                  <c:v>3.2570063508710723E-2</c:v>
                </c:pt>
                <c:pt idx="5">
                  <c:v>3.7227291956245745E-2</c:v>
                </c:pt>
                <c:pt idx="6">
                  <c:v>6.1413109570715996E-3</c:v>
                </c:pt>
                <c:pt idx="7">
                  <c:v>2.409863627872233E-2</c:v>
                </c:pt>
                <c:pt idx="8">
                  <c:v>3.8129766220778016E-3</c:v>
                </c:pt>
                <c:pt idx="9">
                  <c:v>-2.540359427353045E-2</c:v>
                </c:pt>
                <c:pt idx="10">
                  <c:v>-3.6847972774746274E-2</c:v>
                </c:pt>
                <c:pt idx="11">
                  <c:v>5.7258064516129137E-2</c:v>
                </c:pt>
                <c:pt idx="12">
                  <c:v>1.1102051056889994E-2</c:v>
                </c:pt>
                <c:pt idx="13">
                  <c:v>3.070855960693053E-2</c:v>
                </c:pt>
                <c:pt idx="14">
                  <c:v>2.3286583752315515E-2</c:v>
                </c:pt>
                <c:pt idx="15">
                  <c:v>2.0661715057393559E-2</c:v>
                </c:pt>
                <c:pt idx="16">
                  <c:v>3.0477480528274814E-3</c:v>
                </c:pt>
                <c:pt idx="17">
                  <c:v>2.0598603718808395E-2</c:v>
                </c:pt>
                <c:pt idx="18">
                  <c:v>6.19001251912632E-3</c:v>
                </c:pt>
                <c:pt idx="19">
                  <c:v>1.4106361969248082E-2</c:v>
                </c:pt>
                <c:pt idx="20">
                  <c:v>1.0260795211628926E-2</c:v>
                </c:pt>
                <c:pt idx="21">
                  <c:v>1.1413896418890346E-3</c:v>
                </c:pt>
                <c:pt idx="22">
                  <c:v>3.9756712653909121E-2</c:v>
                </c:pt>
                <c:pt idx="23">
                  <c:v>1.897059935001133E-2</c:v>
                </c:pt>
                <c:pt idx="24">
                  <c:v>1.9730250481695633E-2</c:v>
                </c:pt>
                <c:pt idx="25">
                  <c:v>3.7004475703324768E-2</c:v>
                </c:pt>
                <c:pt idx="26">
                  <c:v>-1.8204645323289359E-2</c:v>
                </c:pt>
                <c:pt idx="27">
                  <c:v>1.5696123057606925E-4</c:v>
                </c:pt>
                <c:pt idx="28">
                  <c:v>1.4146494812952159E-3</c:v>
                </c:pt>
                <c:pt idx="29">
                  <c:v>3.6916306739467108E-2</c:v>
                </c:pt>
                <c:pt idx="30">
                  <c:v>2.5326797385620825E-3</c:v>
                </c:pt>
                <c:pt idx="31">
                  <c:v>1.7964071856287456E-2</c:v>
                </c:pt>
                <c:pt idx="32">
                  <c:v>3.9241880270517449E-3</c:v>
                </c:pt>
                <c:pt idx="33">
                  <c:v>6.7849500713266675E-2</c:v>
                </c:pt>
                <c:pt idx="34">
                  <c:v>-1.4245014245013454E-3</c:v>
                </c:pt>
                <c:pt idx="35">
                  <c:v>-4.9585378236588373E-2</c:v>
                </c:pt>
                <c:pt idx="36">
                  <c:v>-1.5740817856250366E-2</c:v>
                </c:pt>
                <c:pt idx="37">
                  <c:v>2.923488138991015E-3</c:v>
                </c:pt>
                <c:pt idx="38">
                  <c:v>8.4420289855072328E-2</c:v>
                </c:pt>
                <c:pt idx="39">
                  <c:v>-2.4821128875540888E-2</c:v>
                </c:pt>
                <c:pt idx="40">
                  <c:v>-6.0263966132647173E-2</c:v>
                </c:pt>
                <c:pt idx="41">
                  <c:v>2.0932203389830484E-2</c:v>
                </c:pt>
                <c:pt idx="42">
                  <c:v>-1.9363417269176453E-2</c:v>
                </c:pt>
                <c:pt idx="43">
                  <c:v>1.2878787878787934E-2</c:v>
                </c:pt>
                <c:pt idx="44">
                  <c:v>9.6031273901588943E-3</c:v>
                </c:pt>
                <c:pt idx="45">
                  <c:v>-1.5890273479969852E-2</c:v>
                </c:pt>
                <c:pt idx="46">
                  <c:v>5.7486512779693966E-2</c:v>
                </c:pt>
                <c:pt idx="47">
                  <c:v>-3.0024877755854829E-2</c:v>
                </c:pt>
                <c:pt idx="48">
                  <c:v>-2.4816019168235615E-3</c:v>
                </c:pt>
                <c:pt idx="49">
                  <c:v>2.6889279437609881E-2</c:v>
                </c:pt>
                <c:pt idx="50">
                  <c:v>2.4394634980646313E-2</c:v>
                </c:pt>
                <c:pt idx="51">
                  <c:v>-1.4023253749888998E-2</c:v>
                </c:pt>
                <c:pt idx="52">
                  <c:v>4.0062771162189703E-2</c:v>
                </c:pt>
                <c:pt idx="53">
                  <c:v>-1.3837050523440975E-2</c:v>
                </c:pt>
                <c:pt idx="54">
                  <c:v>2.0721055565879887E-2</c:v>
                </c:pt>
                <c:pt idx="55">
                  <c:v>2.3392925066565207E-2</c:v>
                </c:pt>
                <c:pt idx="56">
                  <c:v>7.4726959187583208E-3</c:v>
                </c:pt>
                <c:pt idx="57">
                  <c:v>8.4049850256013858E-3</c:v>
                </c:pt>
                <c:pt idx="58">
                  <c:v>4.5661177896757277E-2</c:v>
                </c:pt>
                <c:pt idx="59">
                  <c:v>-3.4526480054618225E-2</c:v>
                </c:pt>
              </c:numCache>
            </c:numRef>
          </c:xVal>
          <c:yVal>
            <c:numRef>
              <c:f>'5 Year Regression'!$O$39:$O$98</c:f>
              <c:numCache>
                <c:formatCode>General</c:formatCode>
                <c:ptCount val="60"/>
                <c:pt idx="0">
                  <c:v>-3.1310845228507952E-2</c:v>
                </c:pt>
                <c:pt idx="1">
                  <c:v>1.8306136428367058E-3</c:v>
                </c:pt>
                <c:pt idx="2">
                  <c:v>-1.4945143846009701E-2</c:v>
                </c:pt>
                <c:pt idx="3">
                  <c:v>-6.755715501367901E-4</c:v>
                </c:pt>
                <c:pt idx="4">
                  <c:v>2.7852854838491904E-2</c:v>
                </c:pt>
                <c:pt idx="5">
                  <c:v>-3.2258448294730659E-2</c:v>
                </c:pt>
                <c:pt idx="6">
                  <c:v>5.7349032718393311E-2</c:v>
                </c:pt>
                <c:pt idx="7">
                  <c:v>2.393546070895473E-2</c:v>
                </c:pt>
                <c:pt idx="8">
                  <c:v>1.0167867513745311E-2</c:v>
                </c:pt>
                <c:pt idx="9">
                  <c:v>5.425759018411247E-3</c:v>
                </c:pt>
                <c:pt idx="10">
                  <c:v>2.8997868007974339E-2</c:v>
                </c:pt>
                <c:pt idx="11">
                  <c:v>8.6857494070312513E-2</c:v>
                </c:pt>
                <c:pt idx="12">
                  <c:v>-7.2796535414102678E-2</c:v>
                </c:pt>
                <c:pt idx="13">
                  <c:v>-2.7863701697589435E-2</c:v>
                </c:pt>
                <c:pt idx="14">
                  <c:v>1.0699999446490492E-2</c:v>
                </c:pt>
                <c:pt idx="15">
                  <c:v>-2.3174211747798233E-2</c:v>
                </c:pt>
                <c:pt idx="16">
                  <c:v>1.4265659883551695E-2</c:v>
                </c:pt>
                <c:pt idx="17">
                  <c:v>3.7387120234493518E-3</c:v>
                </c:pt>
                <c:pt idx="18">
                  <c:v>4.2996504936902297E-3</c:v>
                </c:pt>
                <c:pt idx="19">
                  <c:v>1.3989828302416005E-2</c:v>
                </c:pt>
                <c:pt idx="20">
                  <c:v>1.5723163997540982E-2</c:v>
                </c:pt>
                <c:pt idx="21">
                  <c:v>1.8311467537585446E-2</c:v>
                </c:pt>
                <c:pt idx="22">
                  <c:v>3.1792468491947945E-4</c:v>
                </c:pt>
                <c:pt idx="23">
                  <c:v>0.16712373340963943</c:v>
                </c:pt>
                <c:pt idx="24">
                  <c:v>-0.13653496358086939</c:v>
                </c:pt>
                <c:pt idx="25">
                  <c:v>-3.7422871006285718E-2</c:v>
                </c:pt>
                <c:pt idx="26">
                  <c:v>-9.8970934476055525E-3</c:v>
                </c:pt>
                <c:pt idx="27">
                  <c:v>1.0285587036922979E-2</c:v>
                </c:pt>
                <c:pt idx="28">
                  <c:v>-5.8424013863739343E-3</c:v>
                </c:pt>
                <c:pt idx="29">
                  <c:v>1.553914379195729E-2</c:v>
                </c:pt>
                <c:pt idx="30">
                  <c:v>-3.4953780686094435E-2</c:v>
                </c:pt>
                <c:pt idx="31">
                  <c:v>-1.0826567472743479E-3</c:v>
                </c:pt>
                <c:pt idx="32">
                  <c:v>-2.7612526131641866E-3</c:v>
                </c:pt>
                <c:pt idx="33">
                  <c:v>-1.6008201813752121E-2</c:v>
                </c:pt>
                <c:pt idx="34">
                  <c:v>-3.585098050557573E-3</c:v>
                </c:pt>
                <c:pt idx="35">
                  <c:v>5.6246648730804788E-2</c:v>
                </c:pt>
                <c:pt idx="36">
                  <c:v>-8.8143854853325473E-2</c:v>
                </c:pt>
                <c:pt idx="37">
                  <c:v>1.0251832559839722E-2</c:v>
                </c:pt>
                <c:pt idx="38">
                  <c:v>-1.9117562191721102E-2</c:v>
                </c:pt>
                <c:pt idx="39">
                  <c:v>-1.2815511590565386E-2</c:v>
                </c:pt>
                <c:pt idx="40">
                  <c:v>5.132075932158392E-3</c:v>
                </c:pt>
                <c:pt idx="41">
                  <c:v>7.702980773421686E-3</c:v>
                </c:pt>
                <c:pt idx="42">
                  <c:v>1.0566865116836008E-2</c:v>
                </c:pt>
                <c:pt idx="43">
                  <c:v>9.8684680932306021E-3</c:v>
                </c:pt>
                <c:pt idx="44">
                  <c:v>-8.0012849061615928E-3</c:v>
                </c:pt>
                <c:pt idx="45">
                  <c:v>-3.2026613418714017E-3</c:v>
                </c:pt>
                <c:pt idx="46">
                  <c:v>-1.0809249040139038E-2</c:v>
                </c:pt>
                <c:pt idx="47">
                  <c:v>2.7030932991498766E-2</c:v>
                </c:pt>
                <c:pt idx="48">
                  <c:v>-2.3203948867292845E-3</c:v>
                </c:pt>
                <c:pt idx="49">
                  <c:v>-4.3087751008170153E-3</c:v>
                </c:pt>
                <c:pt idx="50">
                  <c:v>1.189799712168129E-2</c:v>
                </c:pt>
                <c:pt idx="51">
                  <c:v>-5.3997413018298905E-3</c:v>
                </c:pt>
                <c:pt idx="52">
                  <c:v>5.6365449829988701E-3</c:v>
                </c:pt>
                <c:pt idx="53">
                  <c:v>-1.2463111521789891E-2</c:v>
                </c:pt>
                <c:pt idx="54">
                  <c:v>8.7449116541524069E-3</c:v>
                </c:pt>
                <c:pt idx="55">
                  <c:v>-1.9098171767999439E-3</c:v>
                </c:pt>
                <c:pt idx="56">
                  <c:v>-4.5470148190189796E-2</c:v>
                </c:pt>
                <c:pt idx="57">
                  <c:v>-5.3584380866369651E-2</c:v>
                </c:pt>
                <c:pt idx="58">
                  <c:v>5.3690597034547483E-3</c:v>
                </c:pt>
                <c:pt idx="59">
                  <c:v>4.3499131291801399E-2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F9-074F-B39E-CD93C671F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6084640"/>
        <c:axId val="1426308848"/>
      </c:scatterChart>
      <c:valAx>
        <c:axId val="1426084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26308848"/>
        <c:crosses val="autoZero"/>
        <c:crossBetween val="midCat"/>
      </c:valAx>
      <c:valAx>
        <c:axId val="14263088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26084640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'5 YEAR (1)'!$O$3:$O$62</c:f>
              <c:numCache>
                <c:formatCode>0.00%</c:formatCode>
                <c:ptCount val="60"/>
                <c:pt idx="0">
                  <c:v>-0.11317968800154088</c:v>
                </c:pt>
                <c:pt idx="1">
                  <c:v>3.1179663709784311E-2</c:v>
                </c:pt>
                <c:pt idx="2">
                  <c:v>-9.5449101796407199E-2</c:v>
                </c:pt>
                <c:pt idx="3">
                  <c:v>-1.0956470239857796E-2</c:v>
                </c:pt>
                <c:pt idx="4">
                  <c:v>3.1964307541865189E-2</c:v>
                </c:pt>
                <c:pt idx="5">
                  <c:v>1.7663888543351103E-2</c:v>
                </c:pt>
                <c:pt idx="6">
                  <c:v>4.1846230716382493E-3</c:v>
                </c:pt>
                <c:pt idx="7">
                  <c:v>4.1298126951092806E-2</c:v>
                </c:pt>
                <c:pt idx="8">
                  <c:v>-2.6594019588765949E-3</c:v>
                </c:pt>
                <c:pt idx="9">
                  <c:v>9.2962356792143375E-3</c:v>
                </c:pt>
                <c:pt idx="10">
                  <c:v>-4.4297065632234345E-2</c:v>
                </c:pt>
                <c:pt idx="11">
                  <c:v>2.8771884654994917E-2</c:v>
                </c:pt>
                <c:pt idx="12">
                  <c:v>2.1286202670451893E-3</c:v>
                </c:pt>
                <c:pt idx="13">
                  <c:v>3.6781916672239623E-2</c:v>
                </c:pt>
                <c:pt idx="14">
                  <c:v>2.2637122144713473E-2</c:v>
                </c:pt>
                <c:pt idx="15">
                  <c:v>3.9158553052377254E-2</c:v>
                </c:pt>
                <c:pt idx="16">
                  <c:v>-1.5394304107480106E-2</c:v>
                </c:pt>
                <c:pt idx="17">
                  <c:v>8.8239446562190516E-3</c:v>
                </c:pt>
                <c:pt idx="18">
                  <c:v>1.6212338593974085E-2</c:v>
                </c:pt>
                <c:pt idx="19">
                  <c:v>-4.8543689320388328E-3</c:v>
                </c:pt>
                <c:pt idx="20">
                  <c:v>8.3501295709762502E-3</c:v>
                </c:pt>
                <c:pt idx="21">
                  <c:v>-3.8720780152016188E-3</c:v>
                </c:pt>
                <c:pt idx="22">
                  <c:v>2.6195732155997131E-2</c:v>
                </c:pt>
                <c:pt idx="23">
                  <c:v>1.6835016835016869E-2</c:v>
                </c:pt>
                <c:pt idx="24">
                  <c:v>2.1867115222876432E-2</c:v>
                </c:pt>
                <c:pt idx="25">
                  <c:v>8.0016515276630784E-2</c:v>
                </c:pt>
                <c:pt idx="26">
                  <c:v>-2.6762034879048602E-2</c:v>
                </c:pt>
                <c:pt idx="27">
                  <c:v>-6.3088963424372535E-3</c:v>
                </c:pt>
                <c:pt idx="28">
                  <c:v>4.9759229534511729E-3</c:v>
                </c:pt>
                <c:pt idx="29">
                  <c:v>4.2939650121369244E-2</c:v>
                </c:pt>
                <c:pt idx="30">
                  <c:v>4.1183392166750377E-3</c:v>
                </c:pt>
                <c:pt idx="31">
                  <c:v>2.3131825608392775E-2</c:v>
                </c:pt>
                <c:pt idx="32">
                  <c:v>1.2185568804943925E-2</c:v>
                </c:pt>
                <c:pt idx="33">
                  <c:v>8.5198828752243383E-2</c:v>
                </c:pt>
                <c:pt idx="34">
                  <c:v>1.4080459770114961E-2</c:v>
                </c:pt>
                <c:pt idx="35">
                  <c:v>-5.6910569105691033E-2</c:v>
                </c:pt>
                <c:pt idx="36">
                  <c:v>-4.1641416327590663E-2</c:v>
                </c:pt>
                <c:pt idx="37">
                  <c:v>1.3512327805562885E-2</c:v>
                </c:pt>
                <c:pt idx="38">
                  <c:v>5.6353693576791208E-2</c:v>
                </c:pt>
                <c:pt idx="39">
                  <c:v>-3.2203085755292404E-2</c:v>
                </c:pt>
                <c:pt idx="40">
                  <c:v>-5.5814347421021315E-2</c:v>
                </c:pt>
                <c:pt idx="41">
                  <c:v>1.3569671783564274E-3</c:v>
                </c:pt>
                <c:pt idx="42">
                  <c:v>-1.314027452293276E-2</c:v>
                </c:pt>
                <c:pt idx="43">
                  <c:v>1.7717206132878971E-2</c:v>
                </c:pt>
                <c:pt idx="44">
                  <c:v>-1.4852731392128837E-2</c:v>
                </c:pt>
                <c:pt idx="45">
                  <c:v>1.3178030947117891E-2</c:v>
                </c:pt>
                <c:pt idx="46">
                  <c:v>5.1211010814192548E-2</c:v>
                </c:pt>
                <c:pt idx="47">
                  <c:v>-1.1223047013078746E-2</c:v>
                </c:pt>
                <c:pt idx="48">
                  <c:v>8.2865543972199251E-3</c:v>
                </c:pt>
                <c:pt idx="49">
                  <c:v>1.8421052631578894E-2</c:v>
                </c:pt>
                <c:pt idx="50">
                  <c:v>3.5714285714285587E-2</c:v>
                </c:pt>
                <c:pt idx="51">
                  <c:v>-4.5483089620525607E-2</c:v>
                </c:pt>
                <c:pt idx="52">
                  <c:v>5.0810708898944235E-2</c:v>
                </c:pt>
                <c:pt idx="53">
                  <c:v>-4.2772062804547817E-2</c:v>
                </c:pt>
                <c:pt idx="54">
                  <c:v>4.1345611727118925E-2</c:v>
                </c:pt>
                <c:pt idx="55">
                  <c:v>1.7788829380260163E-2</c:v>
                </c:pt>
                <c:pt idx="56">
                  <c:v>-1.5627942007154894E-2</c:v>
                </c:pt>
                <c:pt idx="57">
                  <c:v>3.6851554379666585E-3</c:v>
                </c:pt>
                <c:pt idx="58">
                  <c:v>4.8860257680872099E-2</c:v>
                </c:pt>
                <c:pt idx="59">
                  <c:v>-2.1243573576486541E-2</c:v>
                </c:pt>
              </c:numCache>
            </c:numRef>
          </c:xVal>
          <c:yVal>
            <c:numRef>
              <c:f>'5 Year Regression'!$AA$39:$AA$98</c:f>
              <c:numCache>
                <c:formatCode>General</c:formatCode>
                <c:ptCount val="60"/>
                <c:pt idx="0">
                  <c:v>-7.6210182456674061E-2</c:v>
                </c:pt>
                <c:pt idx="1">
                  <c:v>-6.0752787418204418E-3</c:v>
                </c:pt>
                <c:pt idx="2">
                  <c:v>1.3822148083414615E-2</c:v>
                </c:pt>
                <c:pt idx="3">
                  <c:v>9.4248654845379976E-3</c:v>
                </c:pt>
                <c:pt idx="4">
                  <c:v>1.1885719243062212E-3</c:v>
                </c:pt>
                <c:pt idx="5">
                  <c:v>1.7761279306554134E-2</c:v>
                </c:pt>
                <c:pt idx="6">
                  <c:v>-3.4879405479979987E-3</c:v>
                </c:pt>
                <c:pt idx="7">
                  <c:v>-2.3753458372951224E-2</c:v>
                </c:pt>
                <c:pt idx="8">
                  <c:v>-1.1890317204117014E-2</c:v>
                </c:pt>
                <c:pt idx="9">
                  <c:v>-5.5201856079208078E-3</c:v>
                </c:pt>
                <c:pt idx="10">
                  <c:v>1.1642701804002571E-2</c:v>
                </c:pt>
                <c:pt idx="11">
                  <c:v>0.12028173828660203</c:v>
                </c:pt>
                <c:pt idx="12">
                  <c:v>-8.1519590918647133E-2</c:v>
                </c:pt>
                <c:pt idx="13">
                  <c:v>-1.4902744626917618E-2</c:v>
                </c:pt>
                <c:pt idx="14">
                  <c:v>-9.7222778164193779E-4</c:v>
                </c:pt>
                <c:pt idx="15">
                  <c:v>-1.8872666500617655E-2</c:v>
                </c:pt>
                <c:pt idx="16">
                  <c:v>1.7237679566397868E-2</c:v>
                </c:pt>
                <c:pt idx="17">
                  <c:v>5.4769688260539635E-3</c:v>
                </c:pt>
                <c:pt idx="18">
                  <c:v>-4.8296670797394955E-3</c:v>
                </c:pt>
                <c:pt idx="19">
                  <c:v>3.4081642712794111E-2</c:v>
                </c:pt>
                <c:pt idx="20">
                  <c:v>2.9829161838606372E-3</c:v>
                </c:pt>
                <c:pt idx="21">
                  <c:v>1.4375987866741666E-2</c:v>
                </c:pt>
                <c:pt idx="22">
                  <c:v>5.3053973633004139E-3</c:v>
                </c:pt>
                <c:pt idx="23">
                  <c:v>4.9980778696914356E-2</c:v>
                </c:pt>
                <c:pt idx="24">
                  <c:v>-5.6919195501269546E-2</c:v>
                </c:pt>
                <c:pt idx="25">
                  <c:v>-3.4828243303227938E-2</c:v>
                </c:pt>
                <c:pt idx="26">
                  <c:v>-1.3836076959078184E-2</c:v>
                </c:pt>
                <c:pt idx="27">
                  <c:v>2.0985827638291604E-3</c:v>
                </c:pt>
                <c:pt idx="28">
                  <c:v>-1.408955684805004E-2</c:v>
                </c:pt>
                <c:pt idx="29">
                  <c:v>7.3492455630618167E-3</c:v>
                </c:pt>
                <c:pt idx="30">
                  <c:v>-1.7001745440645165E-2</c:v>
                </c:pt>
                <c:pt idx="31">
                  <c:v>1.8095632001005509E-3</c:v>
                </c:pt>
                <c:pt idx="32">
                  <c:v>-1.0311874162368468E-2</c:v>
                </c:pt>
                <c:pt idx="33">
                  <c:v>-1.3464425520003029E-2</c:v>
                </c:pt>
                <c:pt idx="34">
                  <c:v>-1.976222533894921E-3</c:v>
                </c:pt>
                <c:pt idx="35">
                  <c:v>5.7801389331142226E-2</c:v>
                </c:pt>
                <c:pt idx="36">
                  <c:v>-6.9080757385269143E-2</c:v>
                </c:pt>
                <c:pt idx="37">
                  <c:v>-4.4335240962912921E-3</c:v>
                </c:pt>
                <c:pt idx="38">
                  <c:v>5.066792225951515E-3</c:v>
                </c:pt>
                <c:pt idx="39">
                  <c:v>-1.0551581545312851E-2</c:v>
                </c:pt>
                <c:pt idx="40">
                  <c:v>1.2326420884612596E-2</c:v>
                </c:pt>
                <c:pt idx="41">
                  <c:v>1.14750779640605E-2</c:v>
                </c:pt>
                <c:pt idx="42">
                  <c:v>6.3124020534817034E-3</c:v>
                </c:pt>
                <c:pt idx="43">
                  <c:v>2.1168801442080637E-3</c:v>
                </c:pt>
                <c:pt idx="44">
                  <c:v>6.6326547775240018E-3</c:v>
                </c:pt>
                <c:pt idx="45">
                  <c:v>-4.7785015960431811E-3</c:v>
                </c:pt>
                <c:pt idx="46">
                  <c:v>2.2125603032009097E-2</c:v>
                </c:pt>
                <c:pt idx="47">
                  <c:v>7.9345481420128594E-2</c:v>
                </c:pt>
                <c:pt idx="48">
                  <c:v>-8.8877185213108389E-2</c:v>
                </c:pt>
                <c:pt idx="49">
                  <c:v>1.2093880972482509E-2</c:v>
                </c:pt>
                <c:pt idx="50">
                  <c:v>9.4396147045802403E-3</c:v>
                </c:pt>
                <c:pt idx="51">
                  <c:v>5.7734910321730337E-3</c:v>
                </c:pt>
                <c:pt idx="52">
                  <c:v>-4.9710952391605542E-3</c:v>
                </c:pt>
                <c:pt idx="53">
                  <c:v>8.9982714909379591E-3</c:v>
                </c:pt>
                <c:pt idx="54">
                  <c:v>-5.7659531282880094E-3</c:v>
                </c:pt>
                <c:pt idx="55">
                  <c:v>-5.0588229920411065E-3</c:v>
                </c:pt>
                <c:pt idx="56">
                  <c:v>-4.3457378012280966E-3</c:v>
                </c:pt>
                <c:pt idx="57">
                  <c:v>-2.3030966180676682E-2</c:v>
                </c:pt>
                <c:pt idx="58">
                  <c:v>-1.0251111053086182E-5</c:v>
                </c:pt>
                <c:pt idx="59">
                  <c:v>7.7037948730290948E-2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2A1-784E-A365-5166DD25C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26433904"/>
        <c:axId val="1282425328"/>
      </c:scatterChart>
      <c:valAx>
        <c:axId val="14264339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282425328"/>
        <c:crosses val="autoZero"/>
        <c:crossBetween val="midCat"/>
      </c:valAx>
      <c:valAx>
        <c:axId val="128242532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26433904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X Variable 1  Residual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xVal>
            <c:numRef>
              <c:f>'5 YEAR (1)'!$O$3:$O$62</c:f>
              <c:numCache>
                <c:formatCode>0.00%</c:formatCode>
                <c:ptCount val="60"/>
                <c:pt idx="0">
                  <c:v>-0.11317968800154088</c:v>
                </c:pt>
                <c:pt idx="1">
                  <c:v>3.1179663709784311E-2</c:v>
                </c:pt>
                <c:pt idx="2">
                  <c:v>-9.5449101796407199E-2</c:v>
                </c:pt>
                <c:pt idx="3">
                  <c:v>-1.0956470239857796E-2</c:v>
                </c:pt>
                <c:pt idx="4">
                  <c:v>3.1964307541865189E-2</c:v>
                </c:pt>
                <c:pt idx="5">
                  <c:v>1.7663888543351103E-2</c:v>
                </c:pt>
                <c:pt idx="6">
                  <c:v>4.1846230716382493E-3</c:v>
                </c:pt>
                <c:pt idx="7">
                  <c:v>4.1298126951092806E-2</c:v>
                </c:pt>
                <c:pt idx="8">
                  <c:v>-2.6594019588765949E-3</c:v>
                </c:pt>
                <c:pt idx="9">
                  <c:v>9.2962356792143375E-3</c:v>
                </c:pt>
                <c:pt idx="10">
                  <c:v>-4.4297065632234345E-2</c:v>
                </c:pt>
                <c:pt idx="11">
                  <c:v>2.8771884654994917E-2</c:v>
                </c:pt>
                <c:pt idx="12">
                  <c:v>2.1286202670451893E-3</c:v>
                </c:pt>
                <c:pt idx="13">
                  <c:v>3.6781916672239623E-2</c:v>
                </c:pt>
                <c:pt idx="14">
                  <c:v>2.2637122144713473E-2</c:v>
                </c:pt>
                <c:pt idx="15">
                  <c:v>3.9158553052377254E-2</c:v>
                </c:pt>
                <c:pt idx="16">
                  <c:v>-1.5394304107480106E-2</c:v>
                </c:pt>
                <c:pt idx="17">
                  <c:v>8.8239446562190516E-3</c:v>
                </c:pt>
                <c:pt idx="18">
                  <c:v>1.6212338593974085E-2</c:v>
                </c:pt>
                <c:pt idx="19">
                  <c:v>-4.8543689320388328E-3</c:v>
                </c:pt>
                <c:pt idx="20">
                  <c:v>8.3501295709762502E-3</c:v>
                </c:pt>
                <c:pt idx="21">
                  <c:v>-3.8720780152016188E-3</c:v>
                </c:pt>
                <c:pt idx="22">
                  <c:v>2.6195732155997131E-2</c:v>
                </c:pt>
                <c:pt idx="23">
                  <c:v>1.6835016835016869E-2</c:v>
                </c:pt>
                <c:pt idx="24">
                  <c:v>2.1867115222876432E-2</c:v>
                </c:pt>
                <c:pt idx="25">
                  <c:v>8.0016515276630784E-2</c:v>
                </c:pt>
                <c:pt idx="26">
                  <c:v>-2.6762034879048602E-2</c:v>
                </c:pt>
                <c:pt idx="27">
                  <c:v>-6.3088963424372535E-3</c:v>
                </c:pt>
                <c:pt idx="28">
                  <c:v>4.9759229534511729E-3</c:v>
                </c:pt>
                <c:pt idx="29">
                  <c:v>4.2939650121369244E-2</c:v>
                </c:pt>
                <c:pt idx="30">
                  <c:v>4.1183392166750377E-3</c:v>
                </c:pt>
                <c:pt idx="31">
                  <c:v>2.3131825608392775E-2</c:v>
                </c:pt>
                <c:pt idx="32">
                  <c:v>1.2185568804943925E-2</c:v>
                </c:pt>
                <c:pt idx="33">
                  <c:v>8.5198828752243383E-2</c:v>
                </c:pt>
                <c:pt idx="34">
                  <c:v>1.4080459770114961E-2</c:v>
                </c:pt>
                <c:pt idx="35">
                  <c:v>-5.6910569105691033E-2</c:v>
                </c:pt>
                <c:pt idx="36">
                  <c:v>-4.1641416327590663E-2</c:v>
                </c:pt>
                <c:pt idx="37">
                  <c:v>1.3512327805562885E-2</c:v>
                </c:pt>
                <c:pt idx="38">
                  <c:v>5.6353693576791208E-2</c:v>
                </c:pt>
                <c:pt idx="39">
                  <c:v>-3.2203085755292404E-2</c:v>
                </c:pt>
                <c:pt idx="40">
                  <c:v>-5.5814347421021315E-2</c:v>
                </c:pt>
                <c:pt idx="41">
                  <c:v>1.3569671783564274E-3</c:v>
                </c:pt>
                <c:pt idx="42">
                  <c:v>-1.314027452293276E-2</c:v>
                </c:pt>
                <c:pt idx="43">
                  <c:v>1.7717206132878971E-2</c:v>
                </c:pt>
                <c:pt idx="44">
                  <c:v>-1.4852731392128837E-2</c:v>
                </c:pt>
                <c:pt idx="45">
                  <c:v>1.3178030947117891E-2</c:v>
                </c:pt>
                <c:pt idx="46">
                  <c:v>5.1211010814192548E-2</c:v>
                </c:pt>
                <c:pt idx="47">
                  <c:v>-1.1223047013078746E-2</c:v>
                </c:pt>
                <c:pt idx="48">
                  <c:v>8.2865543972199251E-3</c:v>
                </c:pt>
                <c:pt idx="49">
                  <c:v>1.8421052631578894E-2</c:v>
                </c:pt>
                <c:pt idx="50">
                  <c:v>3.5714285714285587E-2</c:v>
                </c:pt>
                <c:pt idx="51">
                  <c:v>-4.5483089620525607E-2</c:v>
                </c:pt>
                <c:pt idx="52">
                  <c:v>5.0810708898944235E-2</c:v>
                </c:pt>
                <c:pt idx="53">
                  <c:v>-4.2772062804547817E-2</c:v>
                </c:pt>
                <c:pt idx="54">
                  <c:v>4.1345611727118925E-2</c:v>
                </c:pt>
                <c:pt idx="55">
                  <c:v>1.7788829380260163E-2</c:v>
                </c:pt>
                <c:pt idx="56">
                  <c:v>-1.5627942007154894E-2</c:v>
                </c:pt>
                <c:pt idx="57">
                  <c:v>3.6851554379666585E-3</c:v>
                </c:pt>
                <c:pt idx="58">
                  <c:v>4.8860257680872099E-2</c:v>
                </c:pt>
                <c:pt idx="59">
                  <c:v>-2.1243573576486541E-2</c:v>
                </c:pt>
              </c:numCache>
            </c:numRef>
          </c:xVal>
          <c:yVal>
            <c:numRef>
              <c:f>'5 Year Regression'!$AM$39:$AM$98</c:f>
              <c:numCache>
                <c:formatCode>General</c:formatCode>
                <c:ptCount val="60"/>
                <c:pt idx="0">
                  <c:v>-5.8606960958599408E-2</c:v>
                </c:pt>
                <c:pt idx="1">
                  <c:v>-9.1556291596529907E-3</c:v>
                </c:pt>
                <c:pt idx="2">
                  <c:v>1.5632727175732802E-2</c:v>
                </c:pt>
                <c:pt idx="3">
                  <c:v>2.0535039431243338E-3</c:v>
                </c:pt>
                <c:pt idx="4">
                  <c:v>-7.1041976669747459E-3</c:v>
                </c:pt>
                <c:pt idx="5">
                  <c:v>6.1471278593462388E-3</c:v>
                </c:pt>
                <c:pt idx="6">
                  <c:v>-3.6965536393186076E-3</c:v>
                </c:pt>
                <c:pt idx="7">
                  <c:v>-2.0798160751352615E-2</c:v>
                </c:pt>
                <c:pt idx="8">
                  <c:v>-3.8149569527337968E-3</c:v>
                </c:pt>
                <c:pt idx="9">
                  <c:v>-1.3418029745484828E-2</c:v>
                </c:pt>
                <c:pt idx="10">
                  <c:v>2.8498813973400899E-3</c:v>
                </c:pt>
                <c:pt idx="11">
                  <c:v>7.5741682894728685E-2</c:v>
                </c:pt>
                <c:pt idx="12">
                  <c:v>-4.6690346580768094E-2</c:v>
                </c:pt>
                <c:pt idx="13">
                  <c:v>4.2546381230895436E-3</c:v>
                </c:pt>
                <c:pt idx="14">
                  <c:v>-5.196937250376843E-4</c:v>
                </c:pt>
                <c:pt idx="15">
                  <c:v>-5.2922799279146171E-3</c:v>
                </c:pt>
                <c:pt idx="16">
                  <c:v>8.3075569285459422E-3</c:v>
                </c:pt>
                <c:pt idx="17">
                  <c:v>2.2628453940446948E-3</c:v>
                </c:pt>
                <c:pt idx="18">
                  <c:v>-3.8107842737947518E-3</c:v>
                </c:pt>
                <c:pt idx="19">
                  <c:v>1.1031061832923404E-2</c:v>
                </c:pt>
                <c:pt idx="20">
                  <c:v>-7.3134792329664364E-3</c:v>
                </c:pt>
                <c:pt idx="21">
                  <c:v>4.4934479733645463E-3</c:v>
                </c:pt>
                <c:pt idx="22">
                  <c:v>3.7268567491461797E-3</c:v>
                </c:pt>
                <c:pt idx="23">
                  <c:v>1.3902609433989594E-2</c:v>
                </c:pt>
                <c:pt idx="24">
                  <c:v>-1.8989355714984314E-2</c:v>
                </c:pt>
                <c:pt idx="25">
                  <c:v>-1.3848741441431292E-2</c:v>
                </c:pt>
                <c:pt idx="26">
                  <c:v>5.6049724000691824E-3</c:v>
                </c:pt>
                <c:pt idx="27">
                  <c:v>8.4004275271393272E-3</c:v>
                </c:pt>
                <c:pt idx="28">
                  <c:v>-6.8212894120418116E-3</c:v>
                </c:pt>
                <c:pt idx="29">
                  <c:v>7.7827955902155938E-3</c:v>
                </c:pt>
                <c:pt idx="30">
                  <c:v>-1.1452619215007858E-2</c:v>
                </c:pt>
                <c:pt idx="31">
                  <c:v>-1.2310844856841384E-2</c:v>
                </c:pt>
                <c:pt idx="32">
                  <c:v>-8.8947041616132747E-3</c:v>
                </c:pt>
                <c:pt idx="33">
                  <c:v>-1.4022197822655569E-2</c:v>
                </c:pt>
                <c:pt idx="34">
                  <c:v>9.8905539028797222E-3</c:v>
                </c:pt>
                <c:pt idx="35">
                  <c:v>2.7730088263522634E-2</c:v>
                </c:pt>
                <c:pt idx="36">
                  <c:v>-2.2274519465746684E-2</c:v>
                </c:pt>
                <c:pt idx="37">
                  <c:v>-8.8633221035994206E-3</c:v>
                </c:pt>
                <c:pt idx="38">
                  <c:v>-2.185360767614393E-3</c:v>
                </c:pt>
                <c:pt idx="39">
                  <c:v>7.2465768096655059E-4</c:v>
                </c:pt>
                <c:pt idx="40">
                  <c:v>9.8502761350674345E-3</c:v>
                </c:pt>
                <c:pt idx="41">
                  <c:v>2.7260312139191618E-3</c:v>
                </c:pt>
                <c:pt idx="42">
                  <c:v>-5.9300967754767411E-3</c:v>
                </c:pt>
                <c:pt idx="43">
                  <c:v>1.3664208431498372E-2</c:v>
                </c:pt>
                <c:pt idx="44">
                  <c:v>-9.0192795026919695E-3</c:v>
                </c:pt>
                <c:pt idx="45">
                  <c:v>-1.1538550335090464E-2</c:v>
                </c:pt>
                <c:pt idx="46">
                  <c:v>1.6953837846633013E-3</c:v>
                </c:pt>
                <c:pt idx="47">
                  <c:v>4.6897671747285014E-2</c:v>
                </c:pt>
                <c:pt idx="48">
                  <c:v>-4.6880595458537358E-2</c:v>
                </c:pt>
                <c:pt idx="49">
                  <c:v>1.3786618940485957E-2</c:v>
                </c:pt>
                <c:pt idx="50">
                  <c:v>-6.7352902354182453E-3</c:v>
                </c:pt>
                <c:pt idx="51">
                  <c:v>2.0646120537068012E-2</c:v>
                </c:pt>
                <c:pt idx="52">
                  <c:v>2.3929468157300945E-3</c:v>
                </c:pt>
                <c:pt idx="53">
                  <c:v>1.3607440196872753E-2</c:v>
                </c:pt>
                <c:pt idx="54">
                  <c:v>-1.8928908046662016E-2</c:v>
                </c:pt>
                <c:pt idx="55">
                  <c:v>6.4349131637350815E-2</c:v>
                </c:pt>
                <c:pt idx="56">
                  <c:v>-4.1387033616529116E-2</c:v>
                </c:pt>
                <c:pt idx="57">
                  <c:v>1.863260807815043E-3</c:v>
                </c:pt>
                <c:pt idx="58">
                  <c:v>6.3900040798864216E-3</c:v>
                </c:pt>
                <c:pt idx="59">
                  <c:v>3.1897252148729016E-2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29B-DA40-B8B3-C7E96EA535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4390704"/>
        <c:axId val="1404391952"/>
      </c:scatterChart>
      <c:valAx>
        <c:axId val="1404390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X Variable 1</a:t>
                </a:r>
              </a:p>
            </c:rich>
          </c:tx>
          <c:overlay val="0"/>
        </c:title>
        <c:numFmt formatCode="0.00%" sourceLinked="1"/>
        <c:majorTickMark val="out"/>
        <c:minorTickMark val="none"/>
        <c:tickLblPos val="nextTo"/>
        <c:crossAx val="1404391952"/>
        <c:crosses val="autoZero"/>
        <c:crossBetween val="midCat"/>
      </c:valAx>
      <c:valAx>
        <c:axId val="14043919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Residuals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04390704"/>
        <c:crosses val="autoZero"/>
        <c:crossBetween val="midCat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5" Type="http://schemas.openxmlformats.org/officeDocument/2006/relationships/chart" Target="../charts/chart15.xml"/><Relationship Id="rId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317500</xdr:colOff>
      <xdr:row>2</xdr:row>
      <xdr:rowOff>25400</xdr:rowOff>
    </xdr:from>
    <xdr:to>
      <xdr:col>6</xdr:col>
      <xdr:colOff>317500</xdr:colOff>
      <xdr:row>12</xdr:row>
      <xdr:rowOff>63500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DB347D-3E58-8D40-8BBD-D09D29921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12700</xdr:colOff>
      <xdr:row>1</xdr:row>
      <xdr:rowOff>190500</xdr:rowOff>
    </xdr:from>
    <xdr:to>
      <xdr:col>18</xdr:col>
      <xdr:colOff>12700</xdr:colOff>
      <xdr:row>12</xdr:row>
      <xdr:rowOff>50800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6C57A773-0205-6244-9C1D-FF2FF371B4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12700</xdr:colOff>
      <xdr:row>2</xdr:row>
      <xdr:rowOff>0</xdr:rowOff>
    </xdr:from>
    <xdr:to>
      <xdr:col>29</xdr:col>
      <xdr:colOff>12700</xdr:colOff>
      <xdr:row>12</xdr:row>
      <xdr:rowOff>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31561C4D-2B37-FE4E-B433-0C82EA4C2A4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34</xdr:col>
      <xdr:colOff>0</xdr:colOff>
      <xdr:row>1</xdr:row>
      <xdr:rowOff>190500</xdr:rowOff>
    </xdr:from>
    <xdr:to>
      <xdr:col>40</xdr:col>
      <xdr:colOff>0</xdr:colOff>
      <xdr:row>11</xdr:row>
      <xdr:rowOff>190500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BFB5686D-3E64-D442-9524-7957785E07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46</xdr:col>
      <xdr:colOff>0</xdr:colOff>
      <xdr:row>1</xdr:row>
      <xdr:rowOff>190500</xdr:rowOff>
    </xdr:from>
    <xdr:to>
      <xdr:col>52</xdr:col>
      <xdr:colOff>0</xdr:colOff>
      <xdr:row>11</xdr:row>
      <xdr:rowOff>190500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C41354CA-E7A6-3D42-9D9E-44F92239CB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2</xdr:row>
      <xdr:rowOff>12700</xdr:rowOff>
    </xdr:from>
    <xdr:to>
      <xdr:col>6</xdr:col>
      <xdr:colOff>190500</xdr:colOff>
      <xdr:row>12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5FAB5C-87E4-064A-8425-028C3A0D47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1</xdr:row>
      <xdr:rowOff>165100</xdr:rowOff>
    </xdr:from>
    <xdr:to>
      <xdr:col>18</xdr:col>
      <xdr:colOff>0</xdr:colOff>
      <xdr:row>12</xdr:row>
      <xdr:rowOff>12700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DE7C139-F482-4649-A7A7-AEBF7406C7D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25400</xdr:colOff>
      <xdr:row>2</xdr:row>
      <xdr:rowOff>0</xdr:rowOff>
    </xdr:from>
    <xdr:to>
      <xdr:col>30</xdr:col>
      <xdr:colOff>25400</xdr:colOff>
      <xdr:row>12</xdr:row>
      <xdr:rowOff>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F7A31CA-F7DA-D04C-BCB4-D69FDBAEBF5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12700</xdr:colOff>
      <xdr:row>2</xdr:row>
      <xdr:rowOff>12700</xdr:rowOff>
    </xdr:from>
    <xdr:to>
      <xdr:col>42</xdr:col>
      <xdr:colOff>12700</xdr:colOff>
      <xdr:row>12</xdr:row>
      <xdr:rowOff>12700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A2AEF0D7-0A40-4941-94DC-A5CFD373BF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48</xdr:col>
      <xdr:colOff>12700</xdr:colOff>
      <xdr:row>1</xdr:row>
      <xdr:rowOff>177800</xdr:rowOff>
    </xdr:from>
    <xdr:to>
      <xdr:col>54</xdr:col>
      <xdr:colOff>12700</xdr:colOff>
      <xdr:row>11</xdr:row>
      <xdr:rowOff>177800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393F1679-1B1B-FF42-997B-5E3E4F4BD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431800</xdr:colOff>
      <xdr:row>2</xdr:row>
      <xdr:rowOff>12700</xdr:rowOff>
    </xdr:from>
    <xdr:to>
      <xdr:col>6</xdr:col>
      <xdr:colOff>431800</xdr:colOff>
      <xdr:row>12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C4DAD3-DF3B-0A40-AFFD-79DE52DECF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12700</xdr:colOff>
      <xdr:row>1</xdr:row>
      <xdr:rowOff>190500</xdr:rowOff>
    </xdr:from>
    <xdr:to>
      <xdr:col>18</xdr:col>
      <xdr:colOff>12700</xdr:colOff>
      <xdr:row>12</xdr:row>
      <xdr:rowOff>25400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6B4F1B7-A824-ED4E-8FCE-BBE4136E4E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0</xdr:colOff>
      <xdr:row>1</xdr:row>
      <xdr:rowOff>190500</xdr:rowOff>
    </xdr:from>
    <xdr:to>
      <xdr:col>30</xdr:col>
      <xdr:colOff>0</xdr:colOff>
      <xdr:row>11</xdr:row>
      <xdr:rowOff>190500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B821343-0F71-3143-9105-B6C16AC23B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0</xdr:colOff>
      <xdr:row>1</xdr:row>
      <xdr:rowOff>190500</xdr:rowOff>
    </xdr:from>
    <xdr:to>
      <xdr:col>42</xdr:col>
      <xdr:colOff>0</xdr:colOff>
      <xdr:row>11</xdr:row>
      <xdr:rowOff>190500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15276A2-B6A3-4F42-B96D-FF4F3D238F8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47</xdr:col>
      <xdr:colOff>812800</xdr:colOff>
      <xdr:row>2</xdr:row>
      <xdr:rowOff>12700</xdr:rowOff>
    </xdr:from>
    <xdr:to>
      <xdr:col>53</xdr:col>
      <xdr:colOff>812800</xdr:colOff>
      <xdr:row>12</xdr:row>
      <xdr:rowOff>12700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60328CCA-D060-2B45-9306-6B4C0CFF99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427C1-4D96-4042-9A17-EF9B7B42B327}">
  <dimension ref="A1:I18"/>
  <sheetViews>
    <sheetView workbookViewId="0">
      <selection activeCell="A16" sqref="A16:I18"/>
    </sheetView>
  </sheetViews>
  <sheetFormatPr baseColWidth="10" defaultRowHeight="16" x14ac:dyDescent="0.2"/>
  <sheetData>
    <row r="1" spans="1:9" x14ac:dyDescent="0.2">
      <c r="A1" t="s">
        <v>15</v>
      </c>
    </row>
    <row r="2" spans="1:9" ht="17" thickBot="1" x14ac:dyDescent="0.25"/>
    <row r="3" spans="1:9" x14ac:dyDescent="0.2">
      <c r="A3" s="33" t="s">
        <v>16</v>
      </c>
      <c r="B3" s="33"/>
    </row>
    <row r="4" spans="1:9" x14ac:dyDescent="0.2">
      <c r="A4" s="30" t="s">
        <v>17</v>
      </c>
      <c r="B4" s="30">
        <v>7.0099170227855098E-2</v>
      </c>
    </row>
    <row r="5" spans="1:9" x14ac:dyDescent="0.2">
      <c r="A5" s="30" t="s">
        <v>18</v>
      </c>
      <c r="B5" s="30">
        <v>4.9138936666338062E-3</v>
      </c>
    </row>
    <row r="6" spans="1:9" x14ac:dyDescent="0.2">
      <c r="A6" s="30" t="s">
        <v>19</v>
      </c>
      <c r="B6" s="30">
        <v>-3.4481744538146491E-3</v>
      </c>
    </row>
    <row r="7" spans="1:9" x14ac:dyDescent="0.2">
      <c r="A7" s="30" t="s">
        <v>20</v>
      </c>
      <c r="B7" s="30">
        <v>0.84283261744960136</v>
      </c>
    </row>
    <row r="8" spans="1:9" ht="17" thickBot="1" x14ac:dyDescent="0.25">
      <c r="A8" s="31" t="s">
        <v>21</v>
      </c>
      <c r="B8" s="31">
        <v>121</v>
      </c>
    </row>
    <row r="10" spans="1:9" ht="17" thickBot="1" x14ac:dyDescent="0.25">
      <c r="A10" t="s">
        <v>22</v>
      </c>
    </row>
    <row r="11" spans="1:9" x14ac:dyDescent="0.2">
      <c r="A11" s="32"/>
      <c r="B11" s="32" t="s">
        <v>27</v>
      </c>
      <c r="C11" s="32" t="s">
        <v>28</v>
      </c>
      <c r="D11" s="32" t="s">
        <v>29</v>
      </c>
      <c r="E11" s="32" t="s">
        <v>30</v>
      </c>
      <c r="F11" s="32" t="s">
        <v>31</v>
      </c>
    </row>
    <row r="12" spans="1:9" x14ac:dyDescent="0.2">
      <c r="A12" s="30" t="s">
        <v>23</v>
      </c>
      <c r="B12" s="30">
        <v>1</v>
      </c>
      <c r="C12" s="30">
        <v>0.41744063461337078</v>
      </c>
      <c r="D12" s="30">
        <v>0.41744063461337078</v>
      </c>
      <c r="E12" s="30">
        <v>0.58764095147915096</v>
      </c>
      <c r="F12" s="30">
        <v>0.44485086995269807</v>
      </c>
    </row>
    <row r="13" spans="1:9" x14ac:dyDescent="0.2">
      <c r="A13" s="30" t="s">
        <v>24</v>
      </c>
      <c r="B13" s="30">
        <v>119</v>
      </c>
      <c r="C13" s="30">
        <v>84.533651703396586</v>
      </c>
      <c r="D13" s="30">
        <v>0.71036682103694615</v>
      </c>
      <c r="E13" s="30"/>
      <c r="F13" s="30"/>
    </row>
    <row r="14" spans="1:9" ht="17" thickBot="1" x14ac:dyDescent="0.25">
      <c r="A14" s="31" t="s">
        <v>25</v>
      </c>
      <c r="B14" s="31">
        <v>120</v>
      </c>
      <c r="C14" s="31">
        <v>84.951092338009957</v>
      </c>
      <c r="D14" s="31"/>
      <c r="E14" s="31"/>
      <c r="F14" s="31"/>
    </row>
    <row r="15" spans="1:9" ht="17" thickBot="1" x14ac:dyDescent="0.25"/>
    <row r="16" spans="1:9" x14ac:dyDescent="0.2">
      <c r="A16" s="32"/>
      <c r="B16" s="32" t="s">
        <v>32</v>
      </c>
      <c r="C16" s="32" t="s">
        <v>20</v>
      </c>
      <c r="D16" s="32" t="s">
        <v>33</v>
      </c>
      <c r="E16" s="32" t="s">
        <v>34</v>
      </c>
      <c r="F16" s="32" t="s">
        <v>35</v>
      </c>
      <c r="G16" s="32" t="s">
        <v>36</v>
      </c>
      <c r="H16" s="32" t="s">
        <v>37</v>
      </c>
      <c r="I16" s="32" t="s">
        <v>38</v>
      </c>
    </row>
    <row r="17" spans="1:9" x14ac:dyDescent="0.2">
      <c r="A17" s="30" t="s">
        <v>26</v>
      </c>
      <c r="B17" s="30">
        <v>7.7923706406560475E-2</v>
      </c>
      <c r="C17" s="30">
        <v>8.145180347076926E-2</v>
      </c>
      <c r="D17" s="30">
        <v>0.95668485025657024</v>
      </c>
      <c r="E17" s="30">
        <v>0.34066587721219077</v>
      </c>
      <c r="F17" s="30">
        <v>-8.3358999583104901E-2</v>
      </c>
      <c r="G17" s="30">
        <v>0.23920641239622586</v>
      </c>
      <c r="H17" s="30">
        <v>-8.3358999583104901E-2</v>
      </c>
      <c r="I17" s="30">
        <v>0.23920641239622586</v>
      </c>
    </row>
    <row r="18" spans="1:9" ht="17" thickBot="1" x14ac:dyDescent="0.25">
      <c r="A18" s="31" t="s">
        <v>39</v>
      </c>
      <c r="B18" s="31">
        <v>1.497149351394556</v>
      </c>
      <c r="C18" s="31">
        <v>1.9530308339360802</v>
      </c>
      <c r="D18" s="31">
        <v>0.76657742693045239</v>
      </c>
      <c r="E18" s="31">
        <v>0.44485086995263534</v>
      </c>
      <c r="F18" s="31">
        <v>-2.3700467615988763</v>
      </c>
      <c r="G18" s="31">
        <v>5.3643454643879878</v>
      </c>
      <c r="H18" s="31">
        <v>-2.3700467615988763</v>
      </c>
      <c r="I18" s="31">
        <v>5.3643454643879878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F7D04E-A09C-9B4C-B549-F49E55B92CCC}">
  <dimension ref="A2:H33"/>
  <sheetViews>
    <sheetView zoomScale="125" workbookViewId="0">
      <selection activeCell="B33" sqref="B33"/>
    </sheetView>
  </sheetViews>
  <sheetFormatPr baseColWidth="10" defaultRowHeight="16" x14ac:dyDescent="0.2"/>
  <cols>
    <col min="1" max="1" width="19.1640625" customWidth="1"/>
    <col min="2" max="2" width="13.6640625" customWidth="1"/>
    <col min="3" max="3" width="13" customWidth="1"/>
    <col min="4" max="5" width="13.1640625" customWidth="1"/>
    <col min="6" max="6" width="14" customWidth="1"/>
    <col min="7" max="7" width="28.83203125" customWidth="1"/>
    <col min="8" max="8" width="35.1640625" customWidth="1"/>
  </cols>
  <sheetData>
    <row r="2" spans="1:8" x14ac:dyDescent="0.2">
      <c r="A2" s="8"/>
      <c r="B2" s="14" t="s">
        <v>3</v>
      </c>
      <c r="C2" s="14" t="s">
        <v>4</v>
      </c>
      <c r="D2" s="14" t="s">
        <v>5</v>
      </c>
      <c r="E2" s="14" t="s">
        <v>6</v>
      </c>
      <c r="F2" s="14" t="s">
        <v>7</v>
      </c>
      <c r="G2" s="15" t="s">
        <v>1</v>
      </c>
      <c r="H2" s="15" t="s">
        <v>2</v>
      </c>
    </row>
    <row r="3" spans="1:8" x14ac:dyDescent="0.2">
      <c r="A3" s="13" t="s">
        <v>9</v>
      </c>
      <c r="B3" s="11">
        <f>SUM('3 YEAR (1)'!C3:C38)/COUNT('3 YEAR (1)'!C3:C38)</f>
        <v>0.23880618724089192</v>
      </c>
      <c r="C3" s="11">
        <f>SUM('3 YEAR (1)'!E3:E38)/COUNT('3 YEAR (1)'!E3:E38)</f>
        <v>1.3584687780404725E-2</v>
      </c>
      <c r="D3" s="11">
        <f>SUM('3 YEAR (1)'!G3:G38)/COUNT('3 YEAR (1)'!G3:G38)</f>
        <v>8.1101417253465168E-3</v>
      </c>
      <c r="E3" s="11">
        <f>SUM('3 YEAR (1)'!I3:I38)/COUNT('3 YEAR (1)'!I3:I38)</f>
        <v>4.2829668068576788E-3</v>
      </c>
      <c r="F3" s="11">
        <f>SUM('3 YEAR (1)'!K3:K38)/COUNT('3 YEAR (1)'!K3:K38)</f>
        <v>1.1202914158953723E-2</v>
      </c>
      <c r="G3" s="11">
        <f>SUM('3 YEAR (1)'!M3:M38)/COUNT('3 YEAR (1)'!M3:M38)</f>
        <v>7.8994660906567503E-3</v>
      </c>
      <c r="H3" s="11">
        <f>SUM('3 YEAR (1)'!O3:O38)/COUNT('3 YEAR (1)'!O3:O38)</f>
        <v>6.9289238736918264E-3</v>
      </c>
    </row>
    <row r="4" spans="1:8" x14ac:dyDescent="0.2">
      <c r="A4" s="13" t="s">
        <v>12</v>
      </c>
      <c r="B4" s="11">
        <f>(('3 YEAR (1)'!B3/'3 YEAR (1)'!B39)^(1/COUNT('3 YEAR (1)'!C3:C38))-1)</f>
        <v>8.3630728589274561E-3</v>
      </c>
      <c r="C4" s="11">
        <f>(('3 YEAR (1)'!D3/'3 YEAR (1)'!D39)^(1/COUNT('3 YEAR (1)'!E3:E38))-1)</f>
        <v>1.173664973513544E-2</v>
      </c>
      <c r="D4" s="11">
        <f>(('3 YEAR (1)'!F3/'3 YEAR (1)'!F39)^(1/COUNT('3 YEAR (1)'!G3:G38))-1)</f>
        <v>6.8038187814327689E-3</v>
      </c>
      <c r="E4" s="11">
        <f>(('3 YEAR (1)'!H3/'3 YEAR (1)'!H39)^(1/COUNT('3 YEAR (1)'!I3:I38))-1)</f>
        <v>3.2086832238462648E-3</v>
      </c>
      <c r="F4" s="11">
        <f>(('3 YEAR (1)'!J3/'3 YEAR (1)'!J39)^(1/COUNT('3 YEAR (1)'!K3:K38))-1)</f>
        <v>9.4457685342339559E-3</v>
      </c>
      <c r="G4" s="11">
        <f>(('3 YEAR (1)'!L3/'3 YEAR (1)'!L39)^(1/COUNT('3 YEAR (1)'!M3:M38))-1)</f>
        <v>7.4047759301256733E-3</v>
      </c>
      <c r="H4" s="11">
        <f>(('3 YEAR (1)'!N3/'3 YEAR (1)'!N39)^(1/COUNT('3 YEAR (1)'!O3:O38))-1)</f>
        <v>6.1729264079166679E-3</v>
      </c>
    </row>
    <row r="5" spans="1:8" x14ac:dyDescent="0.2">
      <c r="A5" s="13" t="s">
        <v>10</v>
      </c>
      <c r="B5" s="12">
        <f>_xlfn.VAR.S('3 YEAR (1)'!C3:C38)</f>
        <v>2.3852315879705084</v>
      </c>
      <c r="C5" s="12">
        <f>_xlfn.VAR.S('3 YEAR (1)'!E3:E38)</f>
        <v>3.8489962694006944E-3</v>
      </c>
      <c r="D5" s="12">
        <f>_xlfn.VAR.S('3 YEAR (1)'!G3:G38)</f>
        <v>2.5953262080116485E-3</v>
      </c>
      <c r="E5" s="12">
        <f>_xlfn.VAR.S('3 YEAR (1)'!I3:I38)</f>
        <v>2.1054590424119052E-3</v>
      </c>
      <c r="F5" s="12">
        <f>_xlfn.VAR.S('3 YEAR (1)'!K3:K38)</f>
        <v>3.4542503487557281E-3</v>
      </c>
      <c r="G5" s="12">
        <f>_xlfn.VAR.S('3 YEAR (1)'!M3:M38)</f>
        <v>1.0000073812771349E-3</v>
      </c>
      <c r="H5" s="12">
        <f>_xlfn.VAR.S('3 YEAR (1)'!O3:O38)</f>
        <v>1.519044382885727E-3</v>
      </c>
    </row>
    <row r="6" spans="1:8" x14ac:dyDescent="0.2">
      <c r="A6" s="13" t="s">
        <v>11</v>
      </c>
      <c r="B6" s="12">
        <f>SQRT(B5)</f>
        <v>1.5444194987018613</v>
      </c>
      <c r="C6" s="12">
        <f t="shared" ref="C6:F6" si="0">SQRT(C5)</f>
        <v>6.2040279411046291E-2</v>
      </c>
      <c r="D6" s="12">
        <f t="shared" si="0"/>
        <v>5.0944344220056934E-2</v>
      </c>
      <c r="E6" s="12">
        <f t="shared" si="0"/>
        <v>4.5885281326498426E-2</v>
      </c>
      <c r="F6" s="12">
        <f t="shared" si="0"/>
        <v>5.8772870856847959E-2</v>
      </c>
      <c r="G6" s="12">
        <f>SQRT(G5)</f>
        <v>3.1622893309707363E-2</v>
      </c>
      <c r="H6" s="12">
        <f>SQRT(H5)</f>
        <v>3.8974919921479341E-2</v>
      </c>
    </row>
    <row r="7" spans="1:8" x14ac:dyDescent="0.2">
      <c r="B7" s="4"/>
      <c r="C7" s="4"/>
      <c r="D7" s="4"/>
      <c r="E7" s="4"/>
      <c r="F7" s="4"/>
      <c r="G7" s="4"/>
      <c r="H7" s="4"/>
    </row>
    <row r="8" spans="1:8" x14ac:dyDescent="0.2">
      <c r="A8" s="29" t="s">
        <v>14</v>
      </c>
    </row>
    <row r="9" spans="1:8" x14ac:dyDescent="0.2">
      <c r="A9" s="10"/>
      <c r="B9" s="14" t="s">
        <v>3</v>
      </c>
      <c r="C9" s="14" t="s">
        <v>4</v>
      </c>
      <c r="D9" s="14" t="s">
        <v>5</v>
      </c>
      <c r="E9" s="14" t="s">
        <v>6</v>
      </c>
      <c r="F9" s="14" t="s">
        <v>7</v>
      </c>
    </row>
    <row r="10" spans="1:8" x14ac:dyDescent="0.2">
      <c r="A10" s="13" t="s">
        <v>3</v>
      </c>
      <c r="B10" s="27">
        <v>1</v>
      </c>
      <c r="C10" s="27">
        <f>_xlfn.COVARIANCE.S('3 YEAR (1)'!E3:E38,'3 YEAR (1)'!C3:C38)</f>
        <v>-3.5021229316892846E-2</v>
      </c>
      <c r="D10" s="27">
        <f>B12</f>
        <v>-1.0208082253211986E-2</v>
      </c>
      <c r="E10" s="27">
        <f>B13</f>
        <v>9.0234977696506443E-4</v>
      </c>
      <c r="F10" s="27">
        <f>B14</f>
        <v>-2.0502497810688684E-2</v>
      </c>
    </row>
    <row r="11" spans="1:8" x14ac:dyDescent="0.2">
      <c r="A11" s="13" t="s">
        <v>4</v>
      </c>
      <c r="B11" s="27">
        <f>_xlfn.COVARIANCE.S('3 YEAR (1)'!C3:C38, '3 YEAR (1)'!E3:E38)</f>
        <v>-3.5021229316892846E-2</v>
      </c>
      <c r="C11" s="27">
        <v>1</v>
      </c>
      <c r="D11" s="27">
        <f>C12</f>
        <v>2.715690745409846E-3</v>
      </c>
      <c r="E11" s="27">
        <f>C13</f>
        <v>2.1002611184807473E-3</v>
      </c>
      <c r="F11" s="27">
        <f>C14</f>
        <v>3.2932565234850856E-3</v>
      </c>
    </row>
    <row r="12" spans="1:8" x14ac:dyDescent="0.2">
      <c r="A12" s="13" t="s">
        <v>5</v>
      </c>
      <c r="B12" s="27">
        <f>_xlfn.COVARIANCE.S('3 YEAR (1)'!C3:C38,'3 YEAR (1)'!G3:G38)</f>
        <v>-1.0208082253211986E-2</v>
      </c>
      <c r="C12" s="27">
        <f>_xlfn.COVARIANCE.S('3 YEAR (1)'!E3:E38,'3 YEAR (1)'!G3:G38)</f>
        <v>2.715690745409846E-3</v>
      </c>
      <c r="D12" s="27">
        <v>1</v>
      </c>
      <c r="E12" s="27">
        <f>D13</f>
        <v>2.1971471949154722E-3</v>
      </c>
      <c r="F12" s="27">
        <f>D14</f>
        <v>2.8617635188985745E-3</v>
      </c>
    </row>
    <row r="13" spans="1:8" x14ac:dyDescent="0.2">
      <c r="A13" s="13" t="s">
        <v>6</v>
      </c>
      <c r="B13" s="27">
        <f>_xlfn.COVARIANCE.S('3 YEAR (1)'!C3:C38,'3 YEAR (1)'!I3:I38)</f>
        <v>9.0234977696506443E-4</v>
      </c>
      <c r="C13" s="27">
        <f>_xlfn.COVARIANCE.S('3 YEAR (1)'!E3:E38,'3 YEAR (1)'!I3:I38)</f>
        <v>2.1002611184807473E-3</v>
      </c>
      <c r="D13" s="27">
        <f>_xlfn.COVARIANCE.S('3 YEAR (1)'!G3:G38,'3 YEAR (1)'!I3:I38)</f>
        <v>2.1971471949154722E-3</v>
      </c>
      <c r="E13" s="27">
        <v>1</v>
      </c>
      <c r="F13" s="27">
        <f>E14</f>
        <v>2.4253262130729709E-3</v>
      </c>
    </row>
    <row r="14" spans="1:8" x14ac:dyDescent="0.2">
      <c r="A14" s="13" t="s">
        <v>7</v>
      </c>
      <c r="B14" s="27">
        <f>_xlfn.COVARIANCE.S('3 YEAR (1)'!C3:C38,'3 YEAR (1)'!K3:K38)</f>
        <v>-2.0502497810688684E-2</v>
      </c>
      <c r="C14" s="27">
        <f>_xlfn.COVARIANCE.S('3 YEAR (1)'!E3:E38,'3 YEAR (1)'!K3:K38)</f>
        <v>3.2932565234850856E-3</v>
      </c>
      <c r="D14" s="27">
        <f>_xlfn.COVARIANCE.S('3 YEAR (1)'!G3:G38,'3 YEAR (1)'!K3:K38)</f>
        <v>2.8617635188985745E-3</v>
      </c>
      <c r="E14" s="27">
        <f>_xlfn.COVARIANCE.S('3 YEAR (1)'!I3:I38,'3 YEAR (1)'!K3:K38)</f>
        <v>2.4253262130729709E-3</v>
      </c>
      <c r="F14" s="27">
        <v>1</v>
      </c>
    </row>
    <row r="16" spans="1:8" x14ac:dyDescent="0.2">
      <c r="A16" s="28" t="s">
        <v>13</v>
      </c>
    </row>
    <row r="17" spans="1:6" x14ac:dyDescent="0.2">
      <c r="A17" s="10"/>
      <c r="B17" s="14" t="s">
        <v>3</v>
      </c>
      <c r="C17" s="14" t="s">
        <v>4</v>
      </c>
      <c r="D17" s="14" t="s">
        <v>5</v>
      </c>
      <c r="E17" s="14" t="s">
        <v>6</v>
      </c>
      <c r="F17" s="14" t="s">
        <v>7</v>
      </c>
    </row>
    <row r="18" spans="1:6" x14ac:dyDescent="0.2">
      <c r="A18" s="13" t="s">
        <v>3</v>
      </c>
      <c r="B18" s="27">
        <v>1</v>
      </c>
      <c r="C18" s="27">
        <f>CORREL('3 YEAR (1)'!E11:E38,'3 YEAR (1)'!C11:C38)</f>
        <v>-0.48028054231074013</v>
      </c>
      <c r="D18" s="27">
        <f>B20</f>
        <v>-0.23869246532810584</v>
      </c>
      <c r="E18" s="27">
        <f>B21</f>
        <v>-4.7204857567067833E-2</v>
      </c>
      <c r="F18" s="27">
        <f>B22</f>
        <v>-0.3855985805809769</v>
      </c>
    </row>
    <row r="19" spans="1:6" x14ac:dyDescent="0.2">
      <c r="A19" s="13" t="s">
        <v>4</v>
      </c>
      <c r="B19" s="27">
        <f>CORREL('3 YEAR (1)'!C11:C38, '3 YEAR (1)'!E11:E38)</f>
        <v>-0.48028054231074013</v>
      </c>
      <c r="C19" s="27">
        <v>1</v>
      </c>
      <c r="D19" s="27">
        <f>C20</f>
        <v>0.84317838451041938</v>
      </c>
      <c r="E19" s="27">
        <f>C21</f>
        <v>0.62586110369919523</v>
      </c>
      <c r="F19" s="27">
        <f>C22</f>
        <v>0.88823402782747363</v>
      </c>
    </row>
    <row r="20" spans="1:6" x14ac:dyDescent="0.2">
      <c r="A20" s="13" t="s">
        <v>5</v>
      </c>
      <c r="B20" s="27">
        <f>CORREL('3 YEAR (1)'!C11:C38,'3 YEAR (1)'!G11:G38)</f>
        <v>-0.23869246532810584</v>
      </c>
      <c r="C20" s="27">
        <f>CORREL('3 YEAR (1)'!E11:E38,'3 YEAR (1)'!G11:G38)</f>
        <v>0.84317838451041938</v>
      </c>
      <c r="D20" s="27">
        <v>1</v>
      </c>
      <c r="E20" s="27">
        <f>D21</f>
        <v>0.87877576581011008</v>
      </c>
      <c r="F20" s="27">
        <f>D22</f>
        <v>0.94527271288333992</v>
      </c>
    </row>
    <row r="21" spans="1:6" x14ac:dyDescent="0.2">
      <c r="A21" s="13" t="s">
        <v>6</v>
      </c>
      <c r="B21" s="27">
        <f>CORREL('3 YEAR (1)'!C11:C38,'3 YEAR (1)'!I11:I38)</f>
        <v>-4.7204857567067833E-2</v>
      </c>
      <c r="C21" s="27">
        <f>CORREL('3 YEAR (1)'!E11:E38,'3 YEAR (1)'!I11:I38)</f>
        <v>0.62586110369919523</v>
      </c>
      <c r="D21" s="27">
        <f>CORREL('3 YEAR (1)'!G11:G38,'3 YEAR (1)'!I11:I38)</f>
        <v>0.87877576581011008</v>
      </c>
      <c r="E21" s="27">
        <v>1</v>
      </c>
      <c r="F21" s="27">
        <f>E22</f>
        <v>0.81180309010022544</v>
      </c>
    </row>
    <row r="22" spans="1:6" x14ac:dyDescent="0.2">
      <c r="A22" s="13" t="s">
        <v>7</v>
      </c>
      <c r="B22" s="27">
        <f>CORREL('3 YEAR (1)'!C11:C38,'3 YEAR (1)'!K11:K38)</f>
        <v>-0.3855985805809769</v>
      </c>
      <c r="C22" s="27">
        <f>CORREL('3 YEAR (1)'!E11:E38,'3 YEAR (1)'!K11:K38)</f>
        <v>0.88823402782747363</v>
      </c>
      <c r="D22" s="27">
        <f>CORREL('3 YEAR (1)'!G11:G38,'3 YEAR (1)'!K11:K38)</f>
        <v>0.94527271288333992</v>
      </c>
      <c r="E22" s="27">
        <f>CORREL('3 YEAR (1)'!I11:I38,'3 YEAR (1)'!K11:K38)</f>
        <v>0.81180309010022544</v>
      </c>
      <c r="F22" s="27">
        <v>1</v>
      </c>
    </row>
    <row r="25" spans="1:6" x14ac:dyDescent="0.2">
      <c r="A25" s="10"/>
      <c r="B25" s="14" t="s">
        <v>3</v>
      </c>
      <c r="C25" s="14" t="s">
        <v>4</v>
      </c>
      <c r="D25" s="14" t="s">
        <v>5</v>
      </c>
      <c r="E25" s="14" t="s">
        <v>6</v>
      </c>
      <c r="F25" s="14" t="s">
        <v>7</v>
      </c>
    </row>
    <row r="26" spans="1:6" x14ac:dyDescent="0.2">
      <c r="A26" s="34" t="s">
        <v>44</v>
      </c>
      <c r="B26" s="8">
        <f>'3 Year Regression'!B32</f>
        <v>4.3125856549913211</v>
      </c>
      <c r="C26" s="8">
        <f>'3 Year Regression'!N33</f>
        <v>1.2977322489948513</v>
      </c>
      <c r="D26" s="8">
        <f>'3 Year Regression'!Z33</f>
        <v>0.95762022766003674</v>
      </c>
      <c r="E26" s="8">
        <f>'3 Year Regression'!AL33</f>
        <v>1.0504939693802173</v>
      </c>
      <c r="F26" s="8">
        <f>'3 Year Regression'!AX33</f>
        <v>1.1219577770918274</v>
      </c>
    </row>
    <row r="27" spans="1:6" x14ac:dyDescent="0.2">
      <c r="A27" s="28"/>
      <c r="B27" s="35"/>
      <c r="C27" s="35"/>
      <c r="D27" s="35"/>
      <c r="E27" s="35"/>
      <c r="F27" s="35"/>
    </row>
    <row r="29" spans="1:6" x14ac:dyDescent="0.2">
      <c r="A29" s="40" t="s">
        <v>53</v>
      </c>
      <c r="B29" s="40"/>
      <c r="C29" s="41"/>
      <c r="D29" s="41"/>
      <c r="E29" s="41"/>
      <c r="F29" s="41"/>
    </row>
    <row r="30" spans="1:6" x14ac:dyDescent="0.2">
      <c r="A30" s="42"/>
      <c r="B30" s="43" t="s">
        <v>3</v>
      </c>
      <c r="C30" s="43" t="s">
        <v>4</v>
      </c>
      <c r="D30" s="43" t="s">
        <v>5</v>
      </c>
      <c r="E30" s="43" t="s">
        <v>6</v>
      </c>
      <c r="F30" s="43" t="s">
        <v>7</v>
      </c>
    </row>
    <row r="31" spans="1:6" x14ac:dyDescent="0.2">
      <c r="A31" s="44" t="s">
        <v>54</v>
      </c>
      <c r="B31" s="45">
        <f>$B$32+B26*($B$33-$B$32)</f>
        <v>-5.529955681184024</v>
      </c>
      <c r="C31" s="45">
        <f t="shared" ref="C31:F31" si="1">$B$32+C26*($B$33-$B$32)</f>
        <v>0.26540773195790868</v>
      </c>
      <c r="D31" s="45">
        <f t="shared" si="1"/>
        <v>0.91919499766479729</v>
      </c>
      <c r="E31" s="45">
        <f t="shared" si="1"/>
        <v>0.74066655454507968</v>
      </c>
      <c r="F31" s="45">
        <f t="shared" si="1"/>
        <v>0.60329379348415246</v>
      </c>
    </row>
    <row r="32" spans="1:6" x14ac:dyDescent="0.2">
      <c r="A32" s="44" t="s">
        <v>52</v>
      </c>
      <c r="B32" s="46">
        <v>2.76</v>
      </c>
      <c r="C32" s="46"/>
      <c r="D32" s="46"/>
      <c r="E32" s="46"/>
      <c r="F32" s="46"/>
    </row>
    <row r="33" spans="1:6" x14ac:dyDescent="0.2">
      <c r="A33" s="44" t="s">
        <v>51</v>
      </c>
      <c r="B33" s="45">
        <f>(('3 YEAR (1)'!L3/'3 YEAR (1)'!L39)^(1/(COUNT('3 YEAR (1)'!M3:M38)/12)-1))</f>
        <v>0.83772961643339061</v>
      </c>
      <c r="C33" s="46"/>
      <c r="D33" s="46"/>
      <c r="E33" s="46"/>
      <c r="F33" s="46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34BBA-4F32-3048-80C9-D8A9239FBF44}">
  <dimension ref="A1:Y134"/>
  <sheetViews>
    <sheetView zoomScale="115" workbookViewId="0">
      <selection activeCell="Q3" sqref="Q3"/>
    </sheetView>
  </sheetViews>
  <sheetFormatPr baseColWidth="10" defaultRowHeight="16" x14ac:dyDescent="0.2"/>
  <cols>
    <col min="2" max="2" width="19.1640625" customWidth="1"/>
    <col min="3" max="3" width="19.1640625" style="4" customWidth="1"/>
    <col min="4" max="4" width="18.83203125" customWidth="1"/>
    <col min="5" max="5" width="18.83203125" style="4" customWidth="1"/>
    <col min="6" max="6" width="19" customWidth="1"/>
    <col min="7" max="7" width="19" style="4" customWidth="1"/>
    <col min="8" max="8" width="16" customWidth="1"/>
    <col min="9" max="9" width="16" style="4" customWidth="1"/>
    <col min="10" max="10" width="14.1640625" customWidth="1"/>
    <col min="11" max="11" width="14.1640625" style="4" customWidth="1"/>
    <col min="12" max="12" width="25.83203125" customWidth="1"/>
    <col min="13" max="13" width="17.6640625" style="4" customWidth="1"/>
    <col min="14" max="14" width="20" customWidth="1"/>
    <col min="15" max="15" width="16.83203125" style="4" customWidth="1"/>
    <col min="16" max="16" width="10.83203125" style="4"/>
    <col min="19" max="20" width="13.6640625" customWidth="1"/>
  </cols>
  <sheetData>
    <row r="1" spans="1:25" x14ac:dyDescent="0.2">
      <c r="A1" s="19" t="s">
        <v>0</v>
      </c>
      <c r="B1" s="19" t="s">
        <v>3</v>
      </c>
      <c r="C1" s="16" t="s">
        <v>8</v>
      </c>
      <c r="D1" s="19" t="s">
        <v>4</v>
      </c>
      <c r="E1" s="16" t="s">
        <v>8</v>
      </c>
      <c r="F1" s="19" t="s">
        <v>5</v>
      </c>
      <c r="G1" s="16" t="s">
        <v>8</v>
      </c>
      <c r="H1" s="19" t="s">
        <v>6</v>
      </c>
      <c r="I1" s="16" t="s">
        <v>8</v>
      </c>
      <c r="J1" s="19" t="s">
        <v>7</v>
      </c>
      <c r="K1" s="16" t="s">
        <v>8</v>
      </c>
      <c r="L1" s="18" t="s">
        <v>1</v>
      </c>
      <c r="M1" s="16" t="s">
        <v>8</v>
      </c>
      <c r="N1" s="18" t="s">
        <v>2</v>
      </c>
      <c r="O1" s="16" t="s">
        <v>8</v>
      </c>
      <c r="P1" s="16" t="s">
        <v>45</v>
      </c>
      <c r="S1" s="36" t="s">
        <v>46</v>
      </c>
      <c r="T1" s="37"/>
      <c r="U1" s="37"/>
      <c r="V1" s="37"/>
      <c r="W1" s="37"/>
      <c r="X1" s="37"/>
      <c r="Y1" s="38"/>
    </row>
    <row r="2" spans="1:25" x14ac:dyDescent="0.2">
      <c r="A2" s="20"/>
      <c r="B2" s="20"/>
      <c r="C2" s="17"/>
      <c r="D2" s="20"/>
      <c r="E2" s="17"/>
      <c r="F2" s="20"/>
      <c r="G2" s="17"/>
      <c r="H2" s="20"/>
      <c r="I2" s="17"/>
      <c r="J2" s="20"/>
      <c r="K2" s="17"/>
      <c r="L2" s="3"/>
      <c r="M2" s="17"/>
      <c r="N2" s="3"/>
      <c r="O2" s="17"/>
      <c r="P2" s="17"/>
      <c r="S2" s="39" t="s">
        <v>48</v>
      </c>
      <c r="T2" s="39" t="s">
        <v>47</v>
      </c>
      <c r="U2" s="39" t="s">
        <v>5</v>
      </c>
      <c r="V2" s="39" t="s">
        <v>6</v>
      </c>
      <c r="W2" s="39" t="s">
        <v>7</v>
      </c>
      <c r="X2" s="39" t="s">
        <v>49</v>
      </c>
      <c r="Y2" s="39" t="s">
        <v>50</v>
      </c>
    </row>
    <row r="3" spans="1:25" x14ac:dyDescent="0.2">
      <c r="A3" s="2">
        <v>43435</v>
      </c>
      <c r="B3">
        <v>14.986387000000001</v>
      </c>
      <c r="C3" s="4">
        <f>(B3/B4)-1</f>
        <v>-0.14741888101532474</v>
      </c>
      <c r="D3">
        <v>58.318832</v>
      </c>
      <c r="E3" s="4">
        <f>(D3/D4)-1</f>
        <v>-0.14335902147313784</v>
      </c>
      <c r="F3">
        <v>68.493301000000002</v>
      </c>
      <c r="G3" s="4">
        <f>(F3/F4)-1</f>
        <v>-0.18091157696328741</v>
      </c>
      <c r="H3">
        <v>11.427991</v>
      </c>
      <c r="I3" s="4">
        <f>(H3/H4)-1</f>
        <v>-0.17542708732809809</v>
      </c>
      <c r="J3">
        <v>42.581547</v>
      </c>
      <c r="K3" s="4">
        <f>(J3/J4)-1</f>
        <v>-0.20632300495994693</v>
      </c>
      <c r="L3" s="1">
        <v>343.04</v>
      </c>
      <c r="M3" s="5">
        <f>(L3/L4)-1</f>
        <v>-9.027262119444146E-2</v>
      </c>
      <c r="N3" s="1">
        <v>360.53</v>
      </c>
      <c r="O3" s="4">
        <f>(N3/N4)-1</f>
        <v>-0.11317459536576979</v>
      </c>
      <c r="P3" s="4">
        <v>2.8299999999999999E-2</v>
      </c>
      <c r="Q3" s="6">
        <f>AVERAGE(P3:P123)</f>
        <v>2.5148760330578515E-2</v>
      </c>
      <c r="S3" s="6">
        <f>C3-P3</f>
        <v>-0.17571888101532473</v>
      </c>
      <c r="T3" s="6">
        <f>E3-P3</f>
        <v>-0.17165902147313783</v>
      </c>
      <c r="U3" s="6">
        <f>G3-P3</f>
        <v>-0.2092115769632874</v>
      </c>
      <c r="V3" s="6">
        <f>I3-P3</f>
        <v>-0.20372708732809808</v>
      </c>
      <c r="W3" s="6">
        <f>K3-P3</f>
        <v>-0.23462300495994692</v>
      </c>
      <c r="X3" s="6">
        <f>M3-P3</f>
        <v>-0.11857262119444145</v>
      </c>
      <c r="Y3" s="6">
        <f>O3-P3</f>
        <v>-0.14147459536576978</v>
      </c>
    </row>
    <row r="4" spans="1:25" x14ac:dyDescent="0.2">
      <c r="A4" s="2">
        <v>43405</v>
      </c>
      <c r="B4">
        <v>17.577667000000002</v>
      </c>
      <c r="C4" s="4">
        <f t="shared" ref="C4:C67" si="0">(B4/B5)-1</f>
        <v>-7.9197475514855009E-3</v>
      </c>
      <c r="D4">
        <v>68.078498999999994</v>
      </c>
      <c r="E4" s="4">
        <f t="shared" ref="E4:E67" si="1">(D4/D5)-1</f>
        <v>2.7536564573395594E-2</v>
      </c>
      <c r="F4">
        <v>83.621375999999998</v>
      </c>
      <c r="G4" s="4">
        <f t="shared" ref="G4:G67" si="2">(F4/F5)-1</f>
        <v>2.6078430318727142E-2</v>
      </c>
      <c r="H4">
        <v>13.859285</v>
      </c>
      <c r="I4" s="4">
        <f t="shared" ref="I4:I67" si="3">(H4/H5)-1</f>
        <v>2.1476509176737268E-2</v>
      </c>
      <c r="J4">
        <v>53.650978000000002</v>
      </c>
      <c r="K4" s="4">
        <f t="shared" ref="K4:K67" si="4">(J4/J5)-1</f>
        <v>9.9783667142196997E-3</v>
      </c>
      <c r="L4" s="1">
        <v>377.08</v>
      </c>
      <c r="M4" s="5">
        <f t="shared" ref="M4:M67" si="5">(L4/L5)-1</f>
        <v>2.0376133134893726E-2</v>
      </c>
      <c r="N4" s="1">
        <v>406.54</v>
      </c>
      <c r="O4" s="4">
        <f t="shared" ref="O4:O67" si="6">(N4/N5)-1</f>
        <v>3.1225426781320564E-2</v>
      </c>
      <c r="P4" s="4">
        <v>3.1199999999999999E-2</v>
      </c>
      <c r="S4" s="6">
        <f t="shared" ref="S4:S67" si="7">C4-P4</f>
        <v>-3.9119747551485499E-2</v>
      </c>
      <c r="T4" s="6">
        <f t="shared" ref="T4:T67" si="8">E4-P4</f>
        <v>-3.6634354266044042E-3</v>
      </c>
      <c r="U4" s="6">
        <f t="shared" ref="U4:U67" si="9">G4-P4</f>
        <v>-5.121569681272857E-3</v>
      </c>
      <c r="V4" s="6">
        <f t="shared" ref="V4:V67" si="10">I4-P4</f>
        <v>-9.7234908232627301E-3</v>
      </c>
      <c r="W4" s="6">
        <f t="shared" ref="W4:W67" si="11">K4-P4</f>
        <v>-2.1221633285780299E-2</v>
      </c>
      <c r="X4" s="6">
        <f t="shared" ref="X4:X67" si="12">M4-P4</f>
        <v>-1.0823866865106273E-2</v>
      </c>
      <c r="Y4" s="6">
        <f t="shared" ref="Y4:Y67" si="13">O4-P4</f>
        <v>2.5426781320565806E-5</v>
      </c>
    </row>
    <row r="5" spans="1:25" x14ac:dyDescent="0.2">
      <c r="A5" s="2">
        <v>43374</v>
      </c>
      <c r="B5">
        <v>17.717988999999999</v>
      </c>
      <c r="C5" s="4">
        <f t="shared" si="0"/>
        <v>-0.12111362383858015</v>
      </c>
      <c r="D5">
        <v>66.254088999999993</v>
      </c>
      <c r="E5" s="4">
        <f t="shared" si="1"/>
        <v>-9.9651012296717245E-2</v>
      </c>
      <c r="F5">
        <v>81.496086000000005</v>
      </c>
      <c r="G5" s="4">
        <f t="shared" si="2"/>
        <v>-7.4070351241524945E-2</v>
      </c>
      <c r="H5">
        <v>13.567894000000001</v>
      </c>
      <c r="I5" s="4">
        <f t="shared" si="3"/>
        <v>-8.3076933473900438E-2</v>
      </c>
      <c r="J5">
        <v>53.120918000000003</v>
      </c>
      <c r="K5" s="4">
        <f t="shared" si="4"/>
        <v>-8.7972103416750769E-2</v>
      </c>
      <c r="L5" s="1">
        <v>369.55</v>
      </c>
      <c r="M5" s="5">
        <f t="shared" si="5"/>
        <v>-6.83456864821258E-2</v>
      </c>
      <c r="N5" s="1">
        <v>394.23</v>
      </c>
      <c r="O5" s="4">
        <f t="shared" si="6"/>
        <v>-9.545006080352425E-2</v>
      </c>
      <c r="P5" s="4">
        <v>3.15E-2</v>
      </c>
      <c r="S5" s="6">
        <f t="shared" si="7"/>
        <v>-0.15261362383858015</v>
      </c>
      <c r="T5" s="6">
        <f t="shared" si="8"/>
        <v>-0.13115101229671725</v>
      </c>
      <c r="U5" s="6">
        <f t="shared" si="9"/>
        <v>-0.10557035124152495</v>
      </c>
      <c r="V5" s="6">
        <f t="shared" si="10"/>
        <v>-0.11457693347390044</v>
      </c>
      <c r="W5" s="6">
        <f t="shared" si="11"/>
        <v>-0.11947210341675077</v>
      </c>
      <c r="X5" s="6">
        <f t="shared" si="12"/>
        <v>-9.9845686482125801E-2</v>
      </c>
      <c r="Y5" s="6">
        <f t="shared" si="13"/>
        <v>-0.12695006080352425</v>
      </c>
    </row>
    <row r="6" spans="1:25" x14ac:dyDescent="0.2">
      <c r="A6" s="2">
        <v>43344</v>
      </c>
      <c r="B6">
        <v>20.159590000000001</v>
      </c>
      <c r="C6" s="4">
        <f t="shared" si="0"/>
        <v>-6.4546278126013101E-3</v>
      </c>
      <c r="D6">
        <v>73.587119999999999</v>
      </c>
      <c r="E6" s="4">
        <f t="shared" si="1"/>
        <v>6.7854439970336244E-3</v>
      </c>
      <c r="F6">
        <v>88.015418999999994</v>
      </c>
      <c r="G6" s="4">
        <f t="shared" si="2"/>
        <v>1.6328079062233325E-3</v>
      </c>
      <c r="H6">
        <v>14.7972</v>
      </c>
      <c r="I6" s="4">
        <f t="shared" si="3"/>
        <v>-1.0353262392554519E-2</v>
      </c>
      <c r="J6">
        <v>58.244838999999999</v>
      </c>
      <c r="K6" s="4">
        <f t="shared" si="4"/>
        <v>2.7376733725661406E-3</v>
      </c>
      <c r="L6" s="1">
        <v>396.66</v>
      </c>
      <c r="M6" s="5">
        <f t="shared" si="5"/>
        <v>5.6792251914203895E-3</v>
      </c>
      <c r="N6" s="1">
        <v>435.83</v>
      </c>
      <c r="O6" s="4">
        <f t="shared" si="6"/>
        <v>-1.096083148005278E-2</v>
      </c>
      <c r="P6" s="4">
        <v>0.03</v>
      </c>
      <c r="S6" s="6">
        <f t="shared" si="7"/>
        <v>-3.6454627812601309E-2</v>
      </c>
      <c r="T6" s="6">
        <f t="shared" si="8"/>
        <v>-2.3214556002966374E-2</v>
      </c>
      <c r="U6" s="6">
        <f t="shared" si="9"/>
        <v>-2.8367192093776666E-2</v>
      </c>
      <c r="V6" s="6">
        <f t="shared" si="10"/>
        <v>-4.0353262392554518E-2</v>
      </c>
      <c r="W6" s="6">
        <f t="shared" si="11"/>
        <v>-2.7262326627433858E-2</v>
      </c>
      <c r="X6" s="6">
        <f t="shared" si="12"/>
        <v>-2.4320774808579609E-2</v>
      </c>
      <c r="Y6" s="6">
        <f t="shared" si="13"/>
        <v>-4.0960831480052778E-2</v>
      </c>
    </row>
    <row r="7" spans="1:25" x14ac:dyDescent="0.2">
      <c r="A7" s="2">
        <v>43313</v>
      </c>
      <c r="B7">
        <v>20.290558000000001</v>
      </c>
      <c r="C7" s="4">
        <f t="shared" si="0"/>
        <v>7.5359480297136683E-2</v>
      </c>
      <c r="D7">
        <v>73.091164000000006</v>
      </c>
      <c r="E7" s="4">
        <f t="shared" si="1"/>
        <v>6.8764490199268558E-2</v>
      </c>
      <c r="F7">
        <v>87.871941000000007</v>
      </c>
      <c r="G7" s="4">
        <f t="shared" si="2"/>
        <v>3.4086136589840832E-2</v>
      </c>
      <c r="H7">
        <v>14.952002</v>
      </c>
      <c r="I7" s="4">
        <f t="shared" si="3"/>
        <v>2.432939557106395E-2</v>
      </c>
      <c r="J7">
        <v>58.085819000000001</v>
      </c>
      <c r="K7" s="4">
        <f t="shared" si="4"/>
        <v>7.2593769936579955E-2</v>
      </c>
      <c r="L7" s="1">
        <v>394.42</v>
      </c>
      <c r="M7" s="5">
        <f t="shared" si="5"/>
        <v>3.2594182789224213E-2</v>
      </c>
      <c r="N7" s="1">
        <v>440.66</v>
      </c>
      <c r="O7" s="4">
        <f t="shared" si="6"/>
        <v>3.19422977846473E-2</v>
      </c>
      <c r="P7" s="4">
        <v>2.8899999999999999E-2</v>
      </c>
      <c r="S7" s="6">
        <f t="shared" si="7"/>
        <v>4.6459480297136688E-2</v>
      </c>
      <c r="T7" s="6">
        <f t="shared" si="8"/>
        <v>3.9864490199268562E-2</v>
      </c>
      <c r="U7" s="6">
        <f t="shared" si="9"/>
        <v>5.1861365898408333E-3</v>
      </c>
      <c r="V7" s="6">
        <f t="shared" si="10"/>
        <v>-4.5706044289360488E-3</v>
      </c>
      <c r="W7" s="6">
        <f t="shared" si="11"/>
        <v>4.369376993657996E-2</v>
      </c>
      <c r="X7" s="6">
        <f t="shared" si="12"/>
        <v>3.6941827892242145E-3</v>
      </c>
      <c r="Y7" s="6">
        <f t="shared" si="13"/>
        <v>3.0422977846473014E-3</v>
      </c>
    </row>
    <row r="8" spans="1:25" x14ac:dyDescent="0.2">
      <c r="A8" s="2">
        <v>43282</v>
      </c>
      <c r="B8">
        <v>18.868628000000001</v>
      </c>
      <c r="C8" s="4">
        <f t="shared" si="0"/>
        <v>1.4383356839134276E-2</v>
      </c>
      <c r="D8">
        <v>68.388465999999994</v>
      </c>
      <c r="E8" s="4">
        <f t="shared" si="1"/>
        <v>1.4450796742221161E-2</v>
      </c>
      <c r="F8">
        <v>84.975455999999994</v>
      </c>
      <c r="G8" s="4">
        <f t="shared" si="2"/>
        <v>3.7101805235803642E-2</v>
      </c>
      <c r="H8">
        <v>14.596869</v>
      </c>
      <c r="I8" s="4">
        <f t="shared" si="3"/>
        <v>2.2973914246446459E-2</v>
      </c>
      <c r="J8">
        <v>54.154536999999998</v>
      </c>
      <c r="K8" s="4">
        <f t="shared" si="4"/>
        <v>1.3893464132793021E-2</v>
      </c>
      <c r="L8" s="1">
        <v>381.97</v>
      </c>
      <c r="M8" s="5">
        <f t="shared" si="5"/>
        <v>3.7200966682054082E-2</v>
      </c>
      <c r="N8" s="1">
        <v>427.02</v>
      </c>
      <c r="O8" s="4">
        <f t="shared" si="6"/>
        <v>1.7635003098041002E-2</v>
      </c>
      <c r="P8" s="4">
        <v>2.8899999999999999E-2</v>
      </c>
      <c r="S8" s="6">
        <f t="shared" si="7"/>
        <v>-1.4516643160865723E-2</v>
      </c>
      <c r="T8" s="6">
        <f t="shared" si="8"/>
        <v>-1.4449203257778837E-2</v>
      </c>
      <c r="U8" s="6">
        <f t="shared" si="9"/>
        <v>8.2018052358036435E-3</v>
      </c>
      <c r="V8" s="6">
        <f t="shared" si="10"/>
        <v>-5.9260857535535401E-3</v>
      </c>
      <c r="W8" s="6">
        <f t="shared" si="11"/>
        <v>-1.5006535867206978E-2</v>
      </c>
      <c r="X8" s="6">
        <f t="shared" si="12"/>
        <v>8.3009666820540833E-3</v>
      </c>
      <c r="Y8" s="6">
        <f t="shared" si="13"/>
        <v>-1.1264996901958996E-2</v>
      </c>
    </row>
    <row r="9" spans="1:25" x14ac:dyDescent="0.2">
      <c r="A9" s="2">
        <v>43252</v>
      </c>
      <c r="B9">
        <v>18.601082000000002</v>
      </c>
      <c r="C9" s="4">
        <f t="shared" si="0"/>
        <v>1.8138238388092365E-3</v>
      </c>
      <c r="D9">
        <v>67.414276000000001</v>
      </c>
      <c r="E9" s="4">
        <f t="shared" si="1"/>
        <v>6.536050154262818E-2</v>
      </c>
      <c r="F9">
        <v>81.935501000000002</v>
      </c>
      <c r="G9" s="4">
        <f t="shared" si="2"/>
        <v>3.0740140571756669E-3</v>
      </c>
      <c r="H9">
        <v>14.269053</v>
      </c>
      <c r="I9" s="4">
        <f t="shared" si="3"/>
        <v>-6.3782728306727154E-4</v>
      </c>
      <c r="J9">
        <v>53.412452999999999</v>
      </c>
      <c r="K9" s="4">
        <f t="shared" si="4"/>
        <v>3.0685341083772411E-2</v>
      </c>
      <c r="L9" s="1">
        <v>368.27</v>
      </c>
      <c r="M9" s="5">
        <f t="shared" si="5"/>
        <v>6.1746946804732694E-3</v>
      </c>
      <c r="N9" s="1">
        <v>419.62</v>
      </c>
      <c r="O9" s="4">
        <f t="shared" si="6"/>
        <v>4.2119370123965272E-3</v>
      </c>
      <c r="P9" s="4">
        <v>2.9100000000000001E-2</v>
      </c>
      <c r="S9" s="6">
        <f t="shared" si="7"/>
        <v>-2.7286176161190764E-2</v>
      </c>
      <c r="T9" s="6">
        <f t="shared" si="8"/>
        <v>3.6260501542628179E-2</v>
      </c>
      <c r="U9" s="6">
        <f t="shared" si="9"/>
        <v>-2.6025985942824334E-2</v>
      </c>
      <c r="V9" s="6">
        <f t="shared" si="10"/>
        <v>-2.9737827283067272E-2</v>
      </c>
      <c r="W9" s="6">
        <f t="shared" si="11"/>
        <v>1.5853410837724097E-3</v>
      </c>
      <c r="X9" s="6">
        <f t="shared" si="12"/>
        <v>-2.2925305319526731E-2</v>
      </c>
      <c r="Y9" s="6">
        <f t="shared" si="13"/>
        <v>-2.4888062987603474E-2</v>
      </c>
    </row>
    <row r="10" spans="1:25" x14ac:dyDescent="0.2">
      <c r="A10" s="2">
        <v>43221</v>
      </c>
      <c r="B10">
        <v>18.567404</v>
      </c>
      <c r="C10" s="4">
        <f t="shared" si="0"/>
        <v>5.5295616443884033E-2</v>
      </c>
      <c r="D10">
        <v>63.278370000000002</v>
      </c>
      <c r="E10" s="4">
        <f t="shared" si="1"/>
        <v>5.4301332847489281E-2</v>
      </c>
      <c r="F10">
        <v>81.684402000000006</v>
      </c>
      <c r="G10" s="4">
        <f t="shared" si="2"/>
        <v>1.7992724735269361E-2</v>
      </c>
      <c r="H10">
        <v>14.27816</v>
      </c>
      <c r="I10" s="4">
        <f t="shared" si="3"/>
        <v>2.0169229874461569E-2</v>
      </c>
      <c r="J10">
        <v>51.822268999999999</v>
      </c>
      <c r="K10" s="4">
        <f t="shared" si="4"/>
        <v>5.6936913520790444E-2</v>
      </c>
      <c r="L10" s="1">
        <v>366.01</v>
      </c>
      <c r="M10" s="5">
        <f t="shared" si="5"/>
        <v>2.4062001622786156E-2</v>
      </c>
      <c r="N10" s="1">
        <v>417.86</v>
      </c>
      <c r="O10" s="4">
        <f t="shared" si="6"/>
        <v>4.1265885870919616E-2</v>
      </c>
      <c r="P10" s="4">
        <v>2.98E-2</v>
      </c>
      <c r="S10" s="6">
        <f t="shared" si="7"/>
        <v>2.5495616443884032E-2</v>
      </c>
      <c r="T10" s="6">
        <f t="shared" si="8"/>
        <v>2.4501332847489281E-2</v>
      </c>
      <c r="U10" s="6">
        <f t="shared" si="9"/>
        <v>-1.1807275264730639E-2</v>
      </c>
      <c r="V10" s="6">
        <f t="shared" si="10"/>
        <v>-9.6307701255384306E-3</v>
      </c>
      <c r="W10" s="6">
        <f t="shared" si="11"/>
        <v>2.7136913520790444E-2</v>
      </c>
      <c r="X10" s="6">
        <f t="shared" si="12"/>
        <v>-5.7379983772138446E-3</v>
      </c>
      <c r="Y10" s="6">
        <f t="shared" si="13"/>
        <v>1.1465885870919616E-2</v>
      </c>
    </row>
    <row r="11" spans="1:25" x14ac:dyDescent="0.2">
      <c r="A11" s="2">
        <v>43191</v>
      </c>
      <c r="B11">
        <v>17.594505000000002</v>
      </c>
      <c r="C11" s="4">
        <f t="shared" si="0"/>
        <v>4.788445227488225E-4</v>
      </c>
      <c r="D11">
        <v>60.019244999999998</v>
      </c>
      <c r="E11" s="4">
        <f t="shared" si="1"/>
        <v>1.5280879922968893E-2</v>
      </c>
      <c r="F11">
        <v>80.240654000000006</v>
      </c>
      <c r="G11" s="4">
        <f t="shared" si="2"/>
        <v>-1.1816613919442109E-2</v>
      </c>
      <c r="H11">
        <v>13.995874000000001</v>
      </c>
      <c r="I11" s="4">
        <f t="shared" si="3"/>
        <v>-7.7468895215185851E-3</v>
      </c>
      <c r="J11">
        <v>49.030616999999999</v>
      </c>
      <c r="K11" s="4">
        <f t="shared" si="4"/>
        <v>-6.2667439565087246E-3</v>
      </c>
      <c r="L11" s="1">
        <v>357.41</v>
      </c>
      <c r="M11" s="5">
        <f t="shared" si="5"/>
        <v>3.8478822604202101E-3</v>
      </c>
      <c r="N11" s="1">
        <v>401.3</v>
      </c>
      <c r="O11" s="4">
        <f t="shared" si="6"/>
        <v>-2.5848784610030817E-3</v>
      </c>
      <c r="P11" s="4">
        <v>2.87E-2</v>
      </c>
      <c r="S11" s="6">
        <f t="shared" si="7"/>
        <v>-2.8221155477251177E-2</v>
      </c>
      <c r="T11" s="6">
        <f t="shared" si="8"/>
        <v>-1.3419120077031107E-2</v>
      </c>
      <c r="U11" s="6">
        <f t="shared" si="9"/>
        <v>-4.0516613919442113E-2</v>
      </c>
      <c r="V11" s="6">
        <f t="shared" si="10"/>
        <v>-3.6446889521518588E-2</v>
      </c>
      <c r="W11" s="6">
        <f t="shared" si="11"/>
        <v>-3.4966743956508728E-2</v>
      </c>
      <c r="X11" s="6">
        <f t="shared" si="12"/>
        <v>-2.485211773957979E-2</v>
      </c>
      <c r="Y11" s="6">
        <f t="shared" si="13"/>
        <v>-3.1284878461003085E-2</v>
      </c>
    </row>
    <row r="12" spans="1:25" x14ac:dyDescent="0.2">
      <c r="A12" s="2">
        <v>43160</v>
      </c>
      <c r="B12">
        <v>17.586084</v>
      </c>
      <c r="C12" s="4">
        <f t="shared" si="0"/>
        <v>-2.5099925948749213E-2</v>
      </c>
      <c r="D12">
        <v>59.115901999999998</v>
      </c>
      <c r="E12" s="4">
        <f t="shared" si="1"/>
        <v>-2.583184599799071E-2</v>
      </c>
      <c r="F12">
        <v>81.200164999999998</v>
      </c>
      <c r="G12" s="4">
        <f t="shared" si="2"/>
        <v>5.8876640813754211E-3</v>
      </c>
      <c r="H12">
        <v>14.105145</v>
      </c>
      <c r="I12" s="4">
        <f t="shared" si="3"/>
        <v>-5.1381739899170054E-3</v>
      </c>
      <c r="J12">
        <v>49.339816999999996</v>
      </c>
      <c r="K12" s="4">
        <f t="shared" si="4"/>
        <v>2.0464061786329202E-2</v>
      </c>
      <c r="L12" s="1">
        <v>356.04</v>
      </c>
      <c r="M12" s="5">
        <f t="shared" si="5"/>
        <v>-2.5429064133796753E-2</v>
      </c>
      <c r="N12" s="1">
        <v>402.34</v>
      </c>
      <c r="O12" s="4">
        <f t="shared" si="6"/>
        <v>9.2815572948024005E-3</v>
      </c>
      <c r="P12" s="4">
        <v>2.8400000000000002E-2</v>
      </c>
      <c r="S12" s="6">
        <f t="shared" si="7"/>
        <v>-5.3499925948749215E-2</v>
      </c>
      <c r="T12" s="6">
        <f t="shared" si="8"/>
        <v>-5.4231845997990712E-2</v>
      </c>
      <c r="U12" s="6">
        <f t="shared" si="9"/>
        <v>-2.2512335918624581E-2</v>
      </c>
      <c r="V12" s="6">
        <f t="shared" si="10"/>
        <v>-3.3538173989917007E-2</v>
      </c>
      <c r="W12" s="6">
        <f t="shared" si="11"/>
        <v>-7.9359382136707998E-3</v>
      </c>
      <c r="X12" s="6">
        <f t="shared" si="12"/>
        <v>-5.3829064133796754E-2</v>
      </c>
      <c r="Y12" s="6">
        <f t="shared" si="13"/>
        <v>-1.9118442705197601E-2</v>
      </c>
    </row>
    <row r="13" spans="1:25" x14ac:dyDescent="0.2">
      <c r="A13" s="2">
        <v>43132</v>
      </c>
      <c r="B13">
        <v>18.038858000000001</v>
      </c>
      <c r="C13" s="4">
        <f t="shared" si="0"/>
        <v>-1.8926454854489516E-2</v>
      </c>
      <c r="D13">
        <v>60.683467999999998</v>
      </c>
      <c r="E13" s="4">
        <f t="shared" si="1"/>
        <v>-1.6506416183372896E-2</v>
      </c>
      <c r="F13">
        <v>80.724884000000003</v>
      </c>
      <c r="G13" s="4">
        <f t="shared" si="2"/>
        <v>-2.7756803309396449E-2</v>
      </c>
      <c r="H13">
        <v>14.177994</v>
      </c>
      <c r="I13" s="4">
        <f t="shared" si="3"/>
        <v>-4.3611805793618341E-2</v>
      </c>
      <c r="J13">
        <v>48.350372</v>
      </c>
      <c r="K13" s="4">
        <f t="shared" si="4"/>
        <v>-1.7943666229182642E-2</v>
      </c>
      <c r="L13" s="1">
        <v>365.33</v>
      </c>
      <c r="M13" s="5">
        <f t="shared" si="5"/>
        <v>-3.6856397142179254E-2</v>
      </c>
      <c r="N13" s="1">
        <v>398.64</v>
      </c>
      <c r="O13" s="4">
        <f t="shared" si="6"/>
        <v>-4.4326708699925721E-2</v>
      </c>
      <c r="P13" s="4">
        <v>2.86E-2</v>
      </c>
      <c r="S13" s="6">
        <f t="shared" si="7"/>
        <v>-4.7526454854489517E-2</v>
      </c>
      <c r="T13" s="6">
        <f t="shared" si="8"/>
        <v>-4.5106416183372897E-2</v>
      </c>
      <c r="U13" s="6">
        <f t="shared" si="9"/>
        <v>-5.635680330939645E-2</v>
      </c>
      <c r="V13" s="6">
        <f t="shared" si="10"/>
        <v>-7.2211805793618342E-2</v>
      </c>
      <c r="W13" s="6">
        <f t="shared" si="11"/>
        <v>-4.6543666229182643E-2</v>
      </c>
      <c r="X13" s="6">
        <f t="shared" si="12"/>
        <v>-6.5456397142179254E-2</v>
      </c>
      <c r="Y13" s="6">
        <f t="shared" si="13"/>
        <v>-7.2926708699925721E-2</v>
      </c>
    </row>
    <row r="14" spans="1:25" x14ac:dyDescent="0.2">
      <c r="A14" s="2">
        <v>43101</v>
      </c>
      <c r="B14">
        <v>18.386856000000002</v>
      </c>
      <c r="C14" s="4">
        <f t="shared" si="0"/>
        <v>0.1519940454466997</v>
      </c>
      <c r="D14">
        <v>61.701946</v>
      </c>
      <c r="E14" s="4">
        <f t="shared" si="1"/>
        <v>0.15850229941371863</v>
      </c>
      <c r="F14">
        <v>83.029517999999996</v>
      </c>
      <c r="G14" s="4">
        <f t="shared" si="2"/>
        <v>0.15015283213723252</v>
      </c>
      <c r="H14">
        <v>14.824517999999999</v>
      </c>
      <c r="I14" s="4">
        <f t="shared" si="3"/>
        <v>0.10391445527850607</v>
      </c>
      <c r="J14">
        <v>49.233806999999999</v>
      </c>
      <c r="K14" s="4">
        <f t="shared" si="4"/>
        <v>0.1492382817688227</v>
      </c>
      <c r="L14" s="1">
        <v>379.31</v>
      </c>
      <c r="M14" s="5">
        <f t="shared" si="5"/>
        <v>5.728063329245181E-2</v>
      </c>
      <c r="N14" s="1">
        <v>417.13</v>
      </c>
      <c r="O14" s="4">
        <f t="shared" si="6"/>
        <v>2.875675142427303E-2</v>
      </c>
      <c r="P14" s="4">
        <v>2.58E-2</v>
      </c>
      <c r="S14" s="6">
        <f t="shared" si="7"/>
        <v>0.12619404544669971</v>
      </c>
      <c r="T14" s="6">
        <f t="shared" si="8"/>
        <v>0.13270229941371864</v>
      </c>
      <c r="U14" s="6">
        <f t="shared" si="9"/>
        <v>0.12435283213723251</v>
      </c>
      <c r="V14" s="6">
        <f t="shared" si="10"/>
        <v>7.8114455278506065E-2</v>
      </c>
      <c r="W14" s="6">
        <f t="shared" si="11"/>
        <v>0.1234382817688227</v>
      </c>
      <c r="X14" s="6">
        <f t="shared" si="12"/>
        <v>3.1480633292451807E-2</v>
      </c>
      <c r="Y14" s="6">
        <f t="shared" si="13"/>
        <v>2.9567514242730304E-3</v>
      </c>
    </row>
    <row r="15" spans="1:25" x14ac:dyDescent="0.2">
      <c r="A15" s="2">
        <v>43070</v>
      </c>
      <c r="B15">
        <v>15.960895000000001</v>
      </c>
      <c r="C15" s="4">
        <f t="shared" si="0"/>
        <v>-3.5679547698650671E-2</v>
      </c>
      <c r="D15">
        <v>53.260097999999999</v>
      </c>
      <c r="E15" s="4">
        <f t="shared" si="1"/>
        <v>-5.8609626598531417E-2</v>
      </c>
      <c r="F15">
        <v>72.189987000000002</v>
      </c>
      <c r="G15" s="4">
        <f t="shared" si="2"/>
        <v>-7.6906761696909798E-2</v>
      </c>
      <c r="H15">
        <v>13.429046</v>
      </c>
      <c r="I15" s="4">
        <f t="shared" si="3"/>
        <v>-4.5731673086939817E-2</v>
      </c>
      <c r="J15">
        <v>42.840381999999998</v>
      </c>
      <c r="K15" s="4">
        <f t="shared" si="4"/>
        <v>-7.0544621932534413E-2</v>
      </c>
      <c r="L15" s="1">
        <v>358.76</v>
      </c>
      <c r="M15" s="5">
        <f t="shared" si="5"/>
        <v>1.1104221858970753E-2</v>
      </c>
      <c r="N15" s="1">
        <v>405.47</v>
      </c>
      <c r="O15" s="4">
        <f t="shared" si="6"/>
        <v>2.1750413999359619E-3</v>
      </c>
      <c r="P15" s="4">
        <v>2.4E-2</v>
      </c>
      <c r="S15" s="6">
        <f t="shared" si="7"/>
        <v>-5.9679547698650671E-2</v>
      </c>
      <c r="T15" s="6">
        <f t="shared" si="8"/>
        <v>-8.260962659853141E-2</v>
      </c>
      <c r="U15" s="6">
        <f t="shared" si="9"/>
        <v>-0.10090676169690979</v>
      </c>
      <c r="V15" s="6">
        <f t="shared" si="10"/>
        <v>-6.973167308693981E-2</v>
      </c>
      <c r="W15" s="6">
        <f t="shared" si="11"/>
        <v>-9.4544621932534406E-2</v>
      </c>
      <c r="X15" s="6">
        <f t="shared" si="12"/>
        <v>-1.2895778141029247E-2</v>
      </c>
      <c r="Y15" s="6">
        <f t="shared" si="13"/>
        <v>-2.1824958600064039E-2</v>
      </c>
    </row>
    <row r="16" spans="1:25" x14ac:dyDescent="0.2">
      <c r="A16" s="2">
        <v>43040</v>
      </c>
      <c r="B16">
        <v>16.551442999999999</v>
      </c>
      <c r="C16" s="4">
        <f t="shared" si="0"/>
        <v>1.6627255065018831E-2</v>
      </c>
      <c r="D16">
        <v>56.575996000000004</v>
      </c>
      <c r="E16" s="4">
        <f t="shared" si="1"/>
        <v>1.0730617011282195E-2</v>
      </c>
      <c r="F16">
        <v>78.204436999999999</v>
      </c>
      <c r="G16" s="4">
        <f t="shared" si="2"/>
        <v>2.2561994860806012E-2</v>
      </c>
      <c r="H16">
        <v>14.072609999999999</v>
      </c>
      <c r="I16" s="4">
        <f t="shared" si="3"/>
        <v>4.0609058230467454E-2</v>
      </c>
      <c r="J16">
        <v>46.091918999999997</v>
      </c>
      <c r="K16" s="4">
        <f t="shared" si="4"/>
        <v>1.7449200571858059E-2</v>
      </c>
      <c r="L16" s="1">
        <v>354.82</v>
      </c>
      <c r="M16" s="5">
        <f t="shared" si="5"/>
        <v>3.0674490210887084E-2</v>
      </c>
      <c r="N16" s="1">
        <v>404.59</v>
      </c>
      <c r="O16" s="4">
        <f t="shared" si="6"/>
        <v>3.6772242722427073E-2</v>
      </c>
      <c r="P16" s="4">
        <v>2.35E-2</v>
      </c>
      <c r="S16" s="6">
        <f t="shared" si="7"/>
        <v>-6.872744934981169E-3</v>
      </c>
      <c r="T16" s="6">
        <f t="shared" si="8"/>
        <v>-1.2769382988717805E-2</v>
      </c>
      <c r="U16" s="6">
        <f t="shared" si="9"/>
        <v>-9.3800513919398837E-4</v>
      </c>
      <c r="V16" s="6">
        <f t="shared" si="10"/>
        <v>1.7109058230467454E-2</v>
      </c>
      <c r="W16" s="6">
        <f t="shared" si="11"/>
        <v>-6.0507994281419411E-3</v>
      </c>
      <c r="X16" s="6">
        <f t="shared" si="12"/>
        <v>7.1744902108870842E-3</v>
      </c>
      <c r="Y16" s="6">
        <f t="shared" si="13"/>
        <v>1.3272242722427073E-2</v>
      </c>
    </row>
    <row r="17" spans="1:25" x14ac:dyDescent="0.2">
      <c r="A17" s="2">
        <v>43009</v>
      </c>
      <c r="B17">
        <v>16.280739000000001</v>
      </c>
      <c r="C17" s="4">
        <f t="shared" si="0"/>
        <v>4.1314316948642515E-2</v>
      </c>
      <c r="D17">
        <v>55.975346000000002</v>
      </c>
      <c r="E17" s="4">
        <f t="shared" si="1"/>
        <v>4.0054977737386865E-2</v>
      </c>
      <c r="F17">
        <v>76.478920000000002</v>
      </c>
      <c r="G17" s="4">
        <f t="shared" si="2"/>
        <v>2.3083007596699234E-2</v>
      </c>
      <c r="H17">
        <v>13.523436</v>
      </c>
      <c r="I17" s="4">
        <f t="shared" si="3"/>
        <v>2.1386878271648202E-2</v>
      </c>
      <c r="J17">
        <v>45.301445000000001</v>
      </c>
      <c r="K17" s="4">
        <f t="shared" si="4"/>
        <v>2.1311797763448048E-2</v>
      </c>
      <c r="L17" s="1">
        <v>344.26</v>
      </c>
      <c r="M17" s="5">
        <f t="shared" si="5"/>
        <v>2.3334621444071058E-2</v>
      </c>
      <c r="N17" s="1">
        <v>390.24</v>
      </c>
      <c r="O17" s="4">
        <f t="shared" si="6"/>
        <v>2.2614711354524308E-2</v>
      </c>
      <c r="P17" s="4">
        <v>2.3599999999999999E-2</v>
      </c>
      <c r="S17" s="6">
        <f t="shared" si="7"/>
        <v>1.7714316948642516E-2</v>
      </c>
      <c r="T17" s="6">
        <f t="shared" si="8"/>
        <v>1.6454977737386866E-2</v>
      </c>
      <c r="U17" s="6">
        <f t="shared" si="9"/>
        <v>-5.1699240330076515E-4</v>
      </c>
      <c r="V17" s="6">
        <f t="shared" si="10"/>
        <v>-2.2131217283517975E-3</v>
      </c>
      <c r="W17" s="6">
        <f t="shared" si="11"/>
        <v>-2.2882022365519512E-3</v>
      </c>
      <c r="X17" s="6">
        <f t="shared" si="12"/>
        <v>-2.6537855592894191E-4</v>
      </c>
      <c r="Y17" s="6">
        <f t="shared" si="13"/>
        <v>-9.8528864547569109E-4</v>
      </c>
    </row>
    <row r="18" spans="1:25" x14ac:dyDescent="0.2">
      <c r="A18" s="2">
        <v>42979</v>
      </c>
      <c r="B18">
        <v>15.634798</v>
      </c>
      <c r="C18" s="4">
        <f t="shared" si="0"/>
        <v>1.4433956381825652E-2</v>
      </c>
      <c r="D18">
        <v>53.819603000000001</v>
      </c>
      <c r="E18" s="4">
        <f t="shared" si="1"/>
        <v>2.9131655834708781E-3</v>
      </c>
      <c r="F18">
        <v>74.753387000000004</v>
      </c>
      <c r="G18" s="4">
        <f t="shared" si="2"/>
        <v>2.0845164415471684E-2</v>
      </c>
      <c r="H18">
        <v>13.240268</v>
      </c>
      <c r="I18" s="4">
        <f t="shared" si="3"/>
        <v>3.3489696222624765E-2</v>
      </c>
      <c r="J18">
        <v>44.356135999999999</v>
      </c>
      <c r="K18" s="4">
        <f t="shared" si="4"/>
        <v>3.4201042041323237E-2</v>
      </c>
      <c r="L18" s="1">
        <v>336.41</v>
      </c>
      <c r="M18" s="5">
        <f t="shared" si="5"/>
        <v>2.0630442037559593E-2</v>
      </c>
      <c r="N18" s="1">
        <v>381.61</v>
      </c>
      <c r="O18" s="4">
        <f t="shared" si="6"/>
        <v>3.9158020858862219E-2</v>
      </c>
      <c r="P18" s="4">
        <v>2.1999999999999999E-2</v>
      </c>
      <c r="S18" s="6">
        <f t="shared" si="7"/>
        <v>-7.5660436181743465E-3</v>
      </c>
      <c r="T18" s="6">
        <f t="shared" si="8"/>
        <v>-1.9086834416529121E-2</v>
      </c>
      <c r="U18" s="6">
        <f t="shared" si="9"/>
        <v>-1.1548355845283145E-3</v>
      </c>
      <c r="V18" s="6">
        <f t="shared" si="10"/>
        <v>1.1489696222624766E-2</v>
      </c>
      <c r="W18" s="6">
        <f t="shared" si="11"/>
        <v>1.2201042041323239E-2</v>
      </c>
      <c r="X18" s="6">
        <f t="shared" si="12"/>
        <v>-1.3695579624404056E-3</v>
      </c>
      <c r="Y18" s="6">
        <f t="shared" si="13"/>
        <v>1.715802085886222E-2</v>
      </c>
    </row>
    <row r="19" spans="1:25" x14ac:dyDescent="0.2">
      <c r="A19" s="2">
        <v>42948</v>
      </c>
      <c r="B19">
        <v>15.412337000000001</v>
      </c>
      <c r="C19" s="4">
        <f t="shared" si="0"/>
        <v>1.9141009609948467E-2</v>
      </c>
      <c r="D19">
        <v>53.663272999999997</v>
      </c>
      <c r="E19" s="4">
        <f t="shared" si="1"/>
        <v>1.8426067839815818E-2</v>
      </c>
      <c r="F19">
        <v>73.226958999999994</v>
      </c>
      <c r="G19" s="4">
        <f t="shared" si="2"/>
        <v>5.2384805291647574E-3</v>
      </c>
      <c r="H19">
        <v>12.811223999999999</v>
      </c>
      <c r="I19" s="4">
        <f t="shared" si="3"/>
        <v>-8.6321242921896246E-3</v>
      </c>
      <c r="J19">
        <v>42.889277999999997</v>
      </c>
      <c r="K19" s="4">
        <f t="shared" si="4"/>
        <v>1.2115407074642759E-2</v>
      </c>
      <c r="L19" s="1">
        <v>329.61</v>
      </c>
      <c r="M19" s="5">
        <f t="shared" si="5"/>
        <v>3.0431210249231011E-3</v>
      </c>
      <c r="N19" s="1">
        <v>367.23</v>
      </c>
      <c r="O19" s="4">
        <f t="shared" si="6"/>
        <v>-1.5363577863577782E-2</v>
      </c>
      <c r="P19" s="4">
        <v>2.2100000000000002E-2</v>
      </c>
      <c r="S19" s="6">
        <f t="shared" si="7"/>
        <v>-2.9589903900515344E-3</v>
      </c>
      <c r="T19" s="6">
        <f t="shared" si="8"/>
        <v>-3.6739321601841832E-3</v>
      </c>
      <c r="U19" s="6">
        <f t="shared" si="9"/>
        <v>-1.6861519470835244E-2</v>
      </c>
      <c r="V19" s="6">
        <f t="shared" si="10"/>
        <v>-3.0732124292189626E-2</v>
      </c>
      <c r="W19" s="6">
        <f t="shared" si="11"/>
        <v>-9.9845929253572427E-3</v>
      </c>
      <c r="X19" s="6">
        <f t="shared" si="12"/>
        <v>-1.90568789750769E-2</v>
      </c>
      <c r="Y19" s="6">
        <f t="shared" si="13"/>
        <v>-3.7463577863577784E-2</v>
      </c>
    </row>
    <row r="20" spans="1:25" x14ac:dyDescent="0.2">
      <c r="A20" s="2">
        <v>42917</v>
      </c>
      <c r="B20">
        <v>15.122870000000001</v>
      </c>
      <c r="C20" s="4">
        <f t="shared" si="0"/>
        <v>4.0508987548461883E-2</v>
      </c>
      <c r="D20">
        <v>52.692360000000001</v>
      </c>
      <c r="E20" s="4">
        <f t="shared" si="1"/>
        <v>2.9747524407480075E-2</v>
      </c>
      <c r="F20">
        <v>72.845359999999999</v>
      </c>
      <c r="G20" s="4">
        <f t="shared" si="2"/>
        <v>1.6437078648832149E-2</v>
      </c>
      <c r="H20">
        <v>12.922775</v>
      </c>
      <c r="I20" s="4">
        <f t="shared" si="3"/>
        <v>1.0060291246025699E-2</v>
      </c>
      <c r="J20">
        <v>42.375877000000003</v>
      </c>
      <c r="K20" s="4">
        <f t="shared" si="4"/>
        <v>1.9008448709755266E-2</v>
      </c>
      <c r="L20" s="1">
        <v>328.61</v>
      </c>
      <c r="M20" s="5">
        <f t="shared" si="5"/>
        <v>2.059134107708549E-2</v>
      </c>
      <c r="N20" s="1">
        <v>372.96</v>
      </c>
      <c r="O20" s="4">
        <f t="shared" si="6"/>
        <v>8.8179605085203505E-3</v>
      </c>
      <c r="P20" s="4">
        <v>2.3199999999999998E-2</v>
      </c>
      <c r="S20" s="6">
        <f t="shared" si="7"/>
        <v>1.7308987548461885E-2</v>
      </c>
      <c r="T20" s="6">
        <f t="shared" si="8"/>
        <v>6.5475244074800765E-3</v>
      </c>
      <c r="U20" s="6">
        <f t="shared" si="9"/>
        <v>-6.7629213511678499E-3</v>
      </c>
      <c r="V20" s="6">
        <f t="shared" si="10"/>
        <v>-1.31397087539743E-2</v>
      </c>
      <c r="W20" s="6">
        <f t="shared" si="11"/>
        <v>-4.1915512902447327E-3</v>
      </c>
      <c r="X20" s="6">
        <f t="shared" si="12"/>
        <v>-2.6086589229145085E-3</v>
      </c>
      <c r="Y20" s="6">
        <f t="shared" si="13"/>
        <v>-1.4382039491479648E-2</v>
      </c>
    </row>
    <row r="21" spans="1:25" x14ac:dyDescent="0.2">
      <c r="A21" s="2">
        <v>42887</v>
      </c>
      <c r="B21">
        <v>14.534108</v>
      </c>
      <c r="C21" s="4">
        <f t="shared" si="0"/>
        <v>7.4936898672701702E-3</v>
      </c>
      <c r="D21">
        <v>51.170174000000003</v>
      </c>
      <c r="E21" s="4">
        <f t="shared" si="1"/>
        <v>1.2371746072784573E-2</v>
      </c>
      <c r="F21">
        <v>71.667357999999993</v>
      </c>
      <c r="G21" s="4">
        <f t="shared" si="2"/>
        <v>1.3134764981672875E-2</v>
      </c>
      <c r="H21">
        <v>12.794063</v>
      </c>
      <c r="I21" s="4">
        <f t="shared" si="3"/>
        <v>1.153335256665633E-2</v>
      </c>
      <c r="J21">
        <v>41.585402999999999</v>
      </c>
      <c r="K21" s="4">
        <f t="shared" si="4"/>
        <v>1.5118342831275999E-2</v>
      </c>
      <c r="L21" s="1">
        <v>321.98</v>
      </c>
      <c r="M21" s="5">
        <f t="shared" si="5"/>
        <v>6.2189443420106461E-3</v>
      </c>
      <c r="N21" s="1">
        <v>369.7</v>
      </c>
      <c r="O21" s="4">
        <f t="shared" si="6"/>
        <v>1.6189769385118513E-2</v>
      </c>
      <c r="P21" s="4">
        <v>2.1899999999999999E-2</v>
      </c>
      <c r="S21" s="6">
        <f t="shared" si="7"/>
        <v>-1.4406310132729829E-2</v>
      </c>
      <c r="T21" s="6">
        <f t="shared" si="8"/>
        <v>-9.5282539272154264E-3</v>
      </c>
      <c r="U21" s="6">
        <f t="shared" si="9"/>
        <v>-8.7652350183271242E-3</v>
      </c>
      <c r="V21" s="6">
        <f t="shared" si="10"/>
        <v>-1.036664743334367E-2</v>
      </c>
      <c r="W21" s="6">
        <f t="shared" si="11"/>
        <v>-6.781657168724E-3</v>
      </c>
      <c r="X21" s="6">
        <f t="shared" si="12"/>
        <v>-1.5681055657989353E-2</v>
      </c>
      <c r="Y21" s="6">
        <f t="shared" si="13"/>
        <v>-5.7102306148814862E-3</v>
      </c>
    </row>
    <row r="22" spans="1:25" x14ac:dyDescent="0.2">
      <c r="A22" s="2">
        <v>42856</v>
      </c>
      <c r="B22">
        <v>14.426004000000001</v>
      </c>
      <c r="C22" s="4">
        <f t="shared" si="0"/>
        <v>4.6671327083247949E-2</v>
      </c>
      <c r="D22">
        <v>50.544846</v>
      </c>
      <c r="E22" s="4">
        <f t="shared" si="1"/>
        <v>3.1916691516175488E-2</v>
      </c>
      <c r="F22">
        <v>70.738228000000007</v>
      </c>
      <c r="G22" s="4">
        <f t="shared" si="2"/>
        <v>3.207448023520576E-2</v>
      </c>
      <c r="H22">
        <v>12.648187</v>
      </c>
      <c r="I22" s="4">
        <f t="shared" si="3"/>
        <v>4.8571349124695296E-3</v>
      </c>
      <c r="J22">
        <v>40.966064000000003</v>
      </c>
      <c r="K22" s="4">
        <f t="shared" si="4"/>
        <v>3.4149316074347569E-2</v>
      </c>
      <c r="L22" s="1">
        <v>319.99</v>
      </c>
      <c r="M22" s="5">
        <f t="shared" si="5"/>
        <v>1.4070670258279128E-2</v>
      </c>
      <c r="N22" s="1">
        <v>363.81</v>
      </c>
      <c r="O22" s="4">
        <f t="shared" si="6"/>
        <v>-4.8688421455728159E-3</v>
      </c>
      <c r="P22" s="4">
        <v>2.3E-2</v>
      </c>
      <c r="S22" s="6">
        <f t="shared" si="7"/>
        <v>2.3671327083247949E-2</v>
      </c>
      <c r="T22" s="6">
        <f t="shared" si="8"/>
        <v>8.9166915161754887E-3</v>
      </c>
      <c r="U22" s="6">
        <f t="shared" si="9"/>
        <v>9.0744802352057605E-3</v>
      </c>
      <c r="V22" s="6">
        <f t="shared" si="10"/>
        <v>-1.814286508753047E-2</v>
      </c>
      <c r="W22" s="6">
        <f t="shared" si="11"/>
        <v>1.1149316074347569E-2</v>
      </c>
      <c r="X22" s="6">
        <f t="shared" si="12"/>
        <v>-8.929329741720872E-3</v>
      </c>
      <c r="Y22" s="6">
        <f t="shared" si="13"/>
        <v>-2.7868842145572816E-2</v>
      </c>
    </row>
    <row r="23" spans="1:25" x14ac:dyDescent="0.2">
      <c r="A23" s="2">
        <v>42826</v>
      </c>
      <c r="B23">
        <v>13.782745</v>
      </c>
      <c r="C23" s="4">
        <f t="shared" si="0"/>
        <v>2.2739322498165793E-2</v>
      </c>
      <c r="D23">
        <v>48.981518000000001</v>
      </c>
      <c r="E23" s="4">
        <f t="shared" si="1"/>
        <v>2.8862824845019563E-2</v>
      </c>
      <c r="F23">
        <v>68.539848000000006</v>
      </c>
      <c r="G23" s="4">
        <f t="shared" si="2"/>
        <v>1.3493841303369614E-2</v>
      </c>
      <c r="H23">
        <v>12.58705</v>
      </c>
      <c r="I23" s="4">
        <f t="shared" si="3"/>
        <v>0</v>
      </c>
      <c r="J23">
        <v>39.613297000000003</v>
      </c>
      <c r="K23" s="4">
        <f t="shared" si="4"/>
        <v>1.9291332676694362E-2</v>
      </c>
      <c r="L23" s="1">
        <v>315.55</v>
      </c>
      <c r="M23" s="5">
        <f t="shared" si="5"/>
        <v>1.0277261958122619E-2</v>
      </c>
      <c r="N23" s="1">
        <v>365.59</v>
      </c>
      <c r="O23" s="4">
        <f t="shared" si="6"/>
        <v>8.3572374227713908E-3</v>
      </c>
      <c r="P23" s="4">
        <v>2.18E-2</v>
      </c>
      <c r="S23" s="6">
        <f t="shared" si="7"/>
        <v>9.3932249816579272E-4</v>
      </c>
      <c r="T23" s="6">
        <f t="shared" si="8"/>
        <v>7.0628248450195635E-3</v>
      </c>
      <c r="U23" s="6">
        <f t="shared" si="9"/>
        <v>-8.3061586966303863E-3</v>
      </c>
      <c r="V23" s="6">
        <f t="shared" si="10"/>
        <v>-2.18E-2</v>
      </c>
      <c r="W23" s="6">
        <f t="shared" si="11"/>
        <v>-2.5086673233056384E-3</v>
      </c>
      <c r="X23" s="6">
        <f t="shared" si="12"/>
        <v>-1.1522738041877381E-2</v>
      </c>
      <c r="Y23" s="6">
        <f t="shared" si="13"/>
        <v>-1.3442762577228609E-2</v>
      </c>
    </row>
    <row r="24" spans="1:25" x14ac:dyDescent="0.2">
      <c r="A24" s="2">
        <v>42795</v>
      </c>
      <c r="B24">
        <v>13.476303</v>
      </c>
      <c r="C24" s="4">
        <f t="shared" si="0"/>
        <v>2.0223222184041711E-2</v>
      </c>
      <c r="D24">
        <v>47.607433</v>
      </c>
      <c r="E24" s="4">
        <f t="shared" si="1"/>
        <v>2.0098721139490072E-2</v>
      </c>
      <c r="F24">
        <v>67.627296000000001</v>
      </c>
      <c r="G24" s="4">
        <f t="shared" si="2"/>
        <v>1.3300053768632747E-2</v>
      </c>
      <c r="H24">
        <v>12.58705</v>
      </c>
      <c r="I24" s="4">
        <f t="shared" si="3"/>
        <v>-6.7714235288440783E-4</v>
      </c>
      <c r="J24">
        <v>38.863567000000003</v>
      </c>
      <c r="K24" s="4">
        <f t="shared" si="4"/>
        <v>1.4680817527918721E-2</v>
      </c>
      <c r="L24" s="1">
        <v>312.33999999999997</v>
      </c>
      <c r="M24" s="5">
        <f t="shared" si="5"/>
        <v>1.153920123084573E-3</v>
      </c>
      <c r="N24" s="1">
        <v>362.56</v>
      </c>
      <c r="O24" s="4">
        <f t="shared" si="6"/>
        <v>-3.8739456548617657E-3</v>
      </c>
      <c r="P24" s="4">
        <v>2.4799999999999999E-2</v>
      </c>
      <c r="S24" s="6">
        <f t="shared" si="7"/>
        <v>-4.5767778159582877E-3</v>
      </c>
      <c r="T24" s="6">
        <f t="shared" si="8"/>
        <v>-4.7012788605099269E-3</v>
      </c>
      <c r="U24" s="6">
        <f t="shared" si="9"/>
        <v>-1.1499946231367252E-2</v>
      </c>
      <c r="V24" s="6">
        <f t="shared" si="10"/>
        <v>-2.5477142352884407E-2</v>
      </c>
      <c r="W24" s="6">
        <f t="shared" si="11"/>
        <v>-1.0119182472081278E-2</v>
      </c>
      <c r="X24" s="6">
        <f t="shared" si="12"/>
        <v>-2.3646079876915426E-2</v>
      </c>
      <c r="Y24" s="6">
        <f t="shared" si="13"/>
        <v>-2.8673945654861765E-2</v>
      </c>
    </row>
    <row r="25" spans="1:25" x14ac:dyDescent="0.2">
      <c r="A25" s="2">
        <v>42767</v>
      </c>
      <c r="B25">
        <v>13.209171</v>
      </c>
      <c r="C25" s="4">
        <f t="shared" si="0"/>
        <v>3.6380168417246894E-2</v>
      </c>
      <c r="D25">
        <v>46.669437000000002</v>
      </c>
      <c r="E25" s="4">
        <f t="shared" si="1"/>
        <v>5.0175951036142585E-2</v>
      </c>
      <c r="F25">
        <v>66.739654999999999</v>
      </c>
      <c r="G25" s="4">
        <f t="shared" si="2"/>
        <v>3.2734255135175472E-2</v>
      </c>
      <c r="H25">
        <v>12.595579000000001</v>
      </c>
      <c r="I25" s="4">
        <f t="shared" si="3"/>
        <v>2.9268282318866357E-2</v>
      </c>
      <c r="J25">
        <v>38.301273000000002</v>
      </c>
      <c r="K25" s="4">
        <f t="shared" si="4"/>
        <v>4.0053095797084159E-2</v>
      </c>
      <c r="L25" s="1">
        <v>311.98</v>
      </c>
      <c r="M25" s="5">
        <f t="shared" si="5"/>
        <v>3.9725388255682281E-2</v>
      </c>
      <c r="N25" s="1">
        <v>363.97</v>
      </c>
      <c r="O25" s="4">
        <f t="shared" si="6"/>
        <v>2.6250493430327593E-2</v>
      </c>
      <c r="P25" s="4">
        <v>2.4199999999999999E-2</v>
      </c>
      <c r="S25" s="6">
        <f t="shared" si="7"/>
        <v>1.2180168417246895E-2</v>
      </c>
      <c r="T25" s="6">
        <f t="shared" si="8"/>
        <v>2.5975951036142586E-2</v>
      </c>
      <c r="U25" s="6">
        <f t="shared" si="9"/>
        <v>8.5342551351754725E-3</v>
      </c>
      <c r="V25" s="6">
        <f t="shared" si="10"/>
        <v>5.0682823188663573E-3</v>
      </c>
      <c r="W25" s="6">
        <f t="shared" si="11"/>
        <v>1.585309579708416E-2</v>
      </c>
      <c r="X25" s="6">
        <f t="shared" si="12"/>
        <v>1.5525388255682282E-2</v>
      </c>
      <c r="Y25" s="6">
        <f t="shared" si="13"/>
        <v>2.0504934303275935E-3</v>
      </c>
    </row>
    <row r="26" spans="1:25" x14ac:dyDescent="0.2">
      <c r="A26" s="2">
        <v>42736</v>
      </c>
      <c r="B26">
        <v>12.745488</v>
      </c>
      <c r="C26" s="4">
        <f t="shared" si="0"/>
        <v>-0.89627206302133045</v>
      </c>
      <c r="D26">
        <v>44.439636</v>
      </c>
      <c r="E26" s="4">
        <f t="shared" si="1"/>
        <v>0.19110590398562466</v>
      </c>
      <c r="F26">
        <v>64.624229</v>
      </c>
      <c r="G26" s="4">
        <f t="shared" si="2"/>
        <v>6.8535520247505755E-2</v>
      </c>
      <c r="H26">
        <v>12.237411</v>
      </c>
      <c r="I26" s="4">
        <f t="shared" si="3"/>
        <v>2.9882765456685556E-2</v>
      </c>
      <c r="J26">
        <v>36.826267000000001</v>
      </c>
      <c r="K26" s="4">
        <f t="shared" si="4"/>
        <v>0.10305864568588019</v>
      </c>
      <c r="L26" s="1">
        <v>300.06</v>
      </c>
      <c r="M26" s="5">
        <f t="shared" si="5"/>
        <v>1.8948655256723734E-2</v>
      </c>
      <c r="N26" s="1">
        <v>354.66</v>
      </c>
      <c r="O26" s="4">
        <f t="shared" si="6"/>
        <v>1.6771308162036647E-2</v>
      </c>
      <c r="P26" s="4">
        <v>2.4299999999999999E-2</v>
      </c>
      <c r="S26" s="6">
        <f t="shared" si="7"/>
        <v>-0.92057206302133043</v>
      </c>
      <c r="T26" s="6">
        <f t="shared" si="8"/>
        <v>0.16680590398562467</v>
      </c>
      <c r="U26" s="6">
        <f t="shared" si="9"/>
        <v>4.4235520247505752E-2</v>
      </c>
      <c r="V26" s="6">
        <f t="shared" si="10"/>
        <v>5.5827654566855574E-3</v>
      </c>
      <c r="W26" s="6">
        <f t="shared" si="11"/>
        <v>7.8758645685880188E-2</v>
      </c>
      <c r="X26" s="6">
        <f t="shared" si="12"/>
        <v>-5.3513447432762644E-3</v>
      </c>
      <c r="Y26" s="6">
        <f t="shared" si="13"/>
        <v>-7.528691837963352E-3</v>
      </c>
    </row>
    <row r="27" spans="1:25" x14ac:dyDescent="0.2">
      <c r="A27" s="2">
        <v>42705</v>
      </c>
      <c r="B27">
        <v>122.874207</v>
      </c>
      <c r="C27" s="4">
        <f t="shared" si="0"/>
        <v>9.1996358239586709</v>
      </c>
      <c r="D27">
        <v>37.309559</v>
      </c>
      <c r="E27" s="4">
        <f t="shared" si="1"/>
        <v>-0.1116071316955487</v>
      </c>
      <c r="F27">
        <v>60.479252000000002</v>
      </c>
      <c r="G27" s="4">
        <f t="shared" si="2"/>
        <v>-3.3593939689795405E-2</v>
      </c>
      <c r="H27">
        <v>11.882334</v>
      </c>
      <c r="I27" s="4">
        <f t="shared" si="3"/>
        <v>2.1307118875066866E-3</v>
      </c>
      <c r="J27">
        <v>33.385593</v>
      </c>
      <c r="K27" s="4">
        <f t="shared" si="4"/>
        <v>-6.8000917996508536E-2</v>
      </c>
      <c r="L27" s="1">
        <v>294.48</v>
      </c>
      <c r="M27" s="5">
        <f t="shared" si="5"/>
        <v>1.9773522180281944E-2</v>
      </c>
      <c r="N27" s="1">
        <v>348.81</v>
      </c>
      <c r="O27" s="4">
        <f t="shared" si="6"/>
        <v>2.1884338196519693E-2</v>
      </c>
      <c r="P27" s="4">
        <v>2.4899999999999999E-2</v>
      </c>
      <c r="S27" s="6">
        <f t="shared" si="7"/>
        <v>9.1747358239586703</v>
      </c>
      <c r="T27" s="6">
        <f t="shared" si="8"/>
        <v>-0.13650713169554871</v>
      </c>
      <c r="U27" s="6">
        <f t="shared" si="9"/>
        <v>-5.8493939689795403E-2</v>
      </c>
      <c r="V27" s="6">
        <f t="shared" si="10"/>
        <v>-2.2769288112493312E-2</v>
      </c>
      <c r="W27" s="6">
        <f t="shared" si="11"/>
        <v>-9.2900917996508542E-2</v>
      </c>
      <c r="X27" s="6">
        <f t="shared" si="12"/>
        <v>-5.1264778197180547E-3</v>
      </c>
      <c r="Y27" s="6">
        <f t="shared" si="13"/>
        <v>-3.0156618034803059E-3</v>
      </c>
    </row>
    <row r="28" spans="1:25" x14ac:dyDescent="0.2">
      <c r="A28" s="2">
        <v>42675</v>
      </c>
      <c r="B28">
        <v>12.046920999999999</v>
      </c>
      <c r="C28" s="4">
        <f t="shared" si="0"/>
        <v>3.8178987471104486E-2</v>
      </c>
      <c r="D28">
        <v>41.996689000000003</v>
      </c>
      <c r="E28" s="4">
        <f t="shared" si="1"/>
        <v>9.0089984029733117E-3</v>
      </c>
      <c r="F28">
        <v>62.581614999999999</v>
      </c>
      <c r="G28" s="4">
        <f t="shared" si="2"/>
        <v>4.3623625868484117E-2</v>
      </c>
      <c r="H28">
        <v>11.85707</v>
      </c>
      <c r="I28" s="4">
        <f t="shared" si="3"/>
        <v>6.6666582703640564E-2</v>
      </c>
      <c r="J28">
        <v>35.821486999999998</v>
      </c>
      <c r="K28" s="4">
        <f t="shared" si="4"/>
        <v>5.6136327800729413E-2</v>
      </c>
      <c r="L28" s="1">
        <v>288.77</v>
      </c>
      <c r="M28" s="5">
        <f t="shared" si="5"/>
        <v>3.7025066436831233E-2</v>
      </c>
      <c r="N28" s="1">
        <v>341.34</v>
      </c>
      <c r="O28" s="4">
        <f t="shared" si="6"/>
        <v>8.0053157828122945E-2</v>
      </c>
      <c r="P28" s="4">
        <v>2.1399999999999999E-2</v>
      </c>
      <c r="S28" s="6">
        <f t="shared" si="7"/>
        <v>1.6778987471104487E-2</v>
      </c>
      <c r="T28" s="6">
        <f t="shared" si="8"/>
        <v>-1.2391001597026687E-2</v>
      </c>
      <c r="U28" s="6">
        <f t="shared" si="9"/>
        <v>2.2223625868484118E-2</v>
      </c>
      <c r="V28" s="6">
        <f t="shared" si="10"/>
        <v>4.5266582703640562E-2</v>
      </c>
      <c r="W28" s="6">
        <f t="shared" si="11"/>
        <v>3.4736327800729411E-2</v>
      </c>
      <c r="X28" s="6">
        <f t="shared" si="12"/>
        <v>1.5625066436831234E-2</v>
      </c>
      <c r="Y28" s="6">
        <f t="shared" si="13"/>
        <v>5.8653157828122943E-2</v>
      </c>
    </row>
    <row r="29" spans="1:25" x14ac:dyDescent="0.2">
      <c r="A29" s="2">
        <v>42644</v>
      </c>
      <c r="B29">
        <v>11.603896000000001</v>
      </c>
      <c r="C29" s="4">
        <f t="shared" si="0"/>
        <v>-3.1687808144292839E-2</v>
      </c>
      <c r="D29">
        <v>41.621718999999999</v>
      </c>
      <c r="E29" s="4">
        <f t="shared" si="1"/>
        <v>-3.2192995905847788E-2</v>
      </c>
      <c r="F29">
        <v>59.965693999999999</v>
      </c>
      <c r="G29" s="4">
        <f t="shared" si="2"/>
        <v>-3.6612076762067014E-2</v>
      </c>
      <c r="H29">
        <v>11.116004</v>
      </c>
      <c r="I29" s="4">
        <f t="shared" si="3"/>
        <v>-2.2945994317337792E-2</v>
      </c>
      <c r="J29">
        <v>33.917484000000002</v>
      </c>
      <c r="K29" s="4">
        <f t="shared" si="4"/>
        <v>-4.5967014394168504E-2</v>
      </c>
      <c r="L29" s="1">
        <v>278.45999999999998</v>
      </c>
      <c r="M29" s="5">
        <f t="shared" si="5"/>
        <v>-1.8227973063498326E-2</v>
      </c>
      <c r="N29" s="1">
        <v>316.04000000000002</v>
      </c>
      <c r="O29" s="4">
        <f t="shared" si="6"/>
        <v>-2.6760693499214727E-2</v>
      </c>
      <c r="P29" s="4">
        <v>1.7600000000000001E-2</v>
      </c>
      <c r="S29" s="6">
        <f t="shared" si="7"/>
        <v>-4.9287808144292844E-2</v>
      </c>
      <c r="T29" s="6">
        <f t="shared" si="8"/>
        <v>-4.9792995905847792E-2</v>
      </c>
      <c r="U29" s="6">
        <f t="shared" si="9"/>
        <v>-5.4212076762067019E-2</v>
      </c>
      <c r="V29" s="6">
        <f t="shared" si="10"/>
        <v>-4.0545994317337797E-2</v>
      </c>
      <c r="W29" s="6">
        <f t="shared" si="11"/>
        <v>-6.3567014394168508E-2</v>
      </c>
      <c r="X29" s="6">
        <f t="shared" si="12"/>
        <v>-3.5827973063498331E-2</v>
      </c>
      <c r="Y29" s="6">
        <f t="shared" si="13"/>
        <v>-4.4360693499214732E-2</v>
      </c>
    </row>
    <row r="30" spans="1:25" x14ac:dyDescent="0.2">
      <c r="A30" s="2">
        <v>42614</v>
      </c>
      <c r="B30">
        <v>11.983631000000001</v>
      </c>
      <c r="C30" s="4">
        <f t="shared" si="0"/>
        <v>1.8503871691757823E-2</v>
      </c>
      <c r="D30">
        <v>43.006217999999997</v>
      </c>
      <c r="E30" s="4">
        <f t="shared" si="1"/>
        <v>1.0847362492925061E-2</v>
      </c>
      <c r="F30">
        <v>62.244598000000003</v>
      </c>
      <c r="G30" s="4">
        <f t="shared" si="2"/>
        <v>-1.2874962649321864E-3</v>
      </c>
      <c r="H30">
        <v>11.377062</v>
      </c>
      <c r="I30" s="4">
        <f t="shared" si="3"/>
        <v>7.4080980662616369E-4</v>
      </c>
      <c r="J30">
        <v>35.551689000000003</v>
      </c>
      <c r="K30" s="4">
        <f t="shared" si="4"/>
        <v>8.7489420343647151E-3</v>
      </c>
      <c r="L30" s="1">
        <v>283.63</v>
      </c>
      <c r="M30" s="5">
        <f t="shared" si="5"/>
        <v>1.763170886521781E-4</v>
      </c>
      <c r="N30" s="1">
        <v>324.73</v>
      </c>
      <c r="O30" s="4">
        <f t="shared" si="6"/>
        <v>-6.3645543282029315E-3</v>
      </c>
      <c r="P30" s="4">
        <v>1.6299999999999999E-2</v>
      </c>
      <c r="S30" s="6">
        <f t="shared" si="7"/>
        <v>2.2038716917578242E-3</v>
      </c>
      <c r="T30" s="6">
        <f t="shared" si="8"/>
        <v>-5.4526375070749374E-3</v>
      </c>
      <c r="U30" s="6">
        <f t="shared" si="9"/>
        <v>-1.7587496264932185E-2</v>
      </c>
      <c r="V30" s="6">
        <f t="shared" si="10"/>
        <v>-1.5559190193373835E-2</v>
      </c>
      <c r="W30" s="6">
        <f t="shared" si="11"/>
        <v>-7.5510579656352834E-3</v>
      </c>
      <c r="X30" s="6">
        <f t="shared" si="12"/>
        <v>-1.612368291134782E-2</v>
      </c>
      <c r="Y30" s="6">
        <f t="shared" si="13"/>
        <v>-2.266455432820293E-2</v>
      </c>
    </row>
    <row r="31" spans="1:25" x14ac:dyDescent="0.2">
      <c r="A31" s="2">
        <v>42583</v>
      </c>
      <c r="B31">
        <v>11.765916000000001</v>
      </c>
      <c r="C31" s="4">
        <f t="shared" si="0"/>
        <v>2.1561074977245465E-3</v>
      </c>
      <c r="D31">
        <v>42.544719999999998</v>
      </c>
      <c r="E31" s="4">
        <f t="shared" si="1"/>
        <v>-3.7149768207945799E-3</v>
      </c>
      <c r="F31">
        <v>62.324840999999999</v>
      </c>
      <c r="G31" s="4">
        <f t="shared" si="2"/>
        <v>-6.777436590326591E-3</v>
      </c>
      <c r="H31">
        <v>11.368639999999999</v>
      </c>
      <c r="I31" s="4">
        <f t="shared" si="3"/>
        <v>-2.9543094979043172E-3</v>
      </c>
      <c r="J31">
        <v>35.243347</v>
      </c>
      <c r="K31" s="4">
        <f t="shared" si="4"/>
        <v>1.2848912209024288E-2</v>
      </c>
      <c r="L31" s="1">
        <v>283.58</v>
      </c>
      <c r="M31" s="5">
        <f t="shared" si="5"/>
        <v>1.4125291334132761E-3</v>
      </c>
      <c r="N31" s="1">
        <v>326.81</v>
      </c>
      <c r="O31" s="4">
        <f t="shared" si="6"/>
        <v>4.9817030043974864E-3</v>
      </c>
      <c r="P31" s="4">
        <v>1.5599999999999999E-2</v>
      </c>
      <c r="S31" s="6">
        <f t="shared" si="7"/>
        <v>-1.3443892502275453E-2</v>
      </c>
      <c r="T31" s="6">
        <f t="shared" si="8"/>
        <v>-1.9314976820794579E-2</v>
      </c>
      <c r="U31" s="6">
        <f t="shared" si="9"/>
        <v>-2.237743659032659E-2</v>
      </c>
      <c r="V31" s="6">
        <f t="shared" si="10"/>
        <v>-1.8554309497904316E-2</v>
      </c>
      <c r="W31" s="6">
        <f t="shared" si="11"/>
        <v>-2.7510877909757113E-3</v>
      </c>
      <c r="X31" s="6">
        <f t="shared" si="12"/>
        <v>-1.4187470866586723E-2</v>
      </c>
      <c r="Y31" s="6">
        <f t="shared" si="13"/>
        <v>-1.0618296995602513E-2</v>
      </c>
    </row>
    <row r="32" spans="1:25" x14ac:dyDescent="0.2">
      <c r="A32" s="2">
        <v>42552</v>
      </c>
      <c r="B32">
        <v>11.740602000000001</v>
      </c>
      <c r="C32" s="4">
        <f t="shared" si="0"/>
        <v>7.1384690971555642E-2</v>
      </c>
      <c r="D32">
        <v>42.703361999999998</v>
      </c>
      <c r="E32" s="4">
        <f t="shared" si="1"/>
        <v>6.1861254952558786E-2</v>
      </c>
      <c r="F32">
        <v>62.750126000000002</v>
      </c>
      <c r="G32" s="4">
        <f t="shared" si="2"/>
        <v>5.0651620361068517E-2</v>
      </c>
      <c r="H32">
        <v>11.402326</v>
      </c>
      <c r="I32" s="4">
        <f t="shared" si="3"/>
        <v>5.0426879178107287E-2</v>
      </c>
      <c r="J32">
        <v>34.796253</v>
      </c>
      <c r="K32" s="4">
        <f t="shared" si="4"/>
        <v>5.4180279452689328E-2</v>
      </c>
      <c r="L32" s="1">
        <v>283.18</v>
      </c>
      <c r="M32" s="5">
        <f t="shared" si="5"/>
        <v>3.6871590201750237E-2</v>
      </c>
      <c r="N32" s="1">
        <v>325.19</v>
      </c>
      <c r="O32" s="4">
        <f t="shared" si="6"/>
        <v>4.2910746929219812E-2</v>
      </c>
      <c r="P32" s="4">
        <v>1.4999999999999999E-2</v>
      </c>
      <c r="S32" s="6">
        <f t="shared" si="7"/>
        <v>5.6384690971555643E-2</v>
      </c>
      <c r="T32" s="6">
        <f t="shared" si="8"/>
        <v>4.6861254952558787E-2</v>
      </c>
      <c r="U32" s="6">
        <f t="shared" si="9"/>
        <v>3.5651620361068517E-2</v>
      </c>
      <c r="V32" s="6">
        <f t="shared" si="10"/>
        <v>3.5426879178107287E-2</v>
      </c>
      <c r="W32" s="6">
        <f t="shared" si="11"/>
        <v>3.9180279452689329E-2</v>
      </c>
      <c r="X32" s="6">
        <f t="shared" si="12"/>
        <v>2.1871590201750238E-2</v>
      </c>
      <c r="Y32" s="6">
        <f t="shared" si="13"/>
        <v>2.7910746929219812E-2</v>
      </c>
    </row>
    <row r="33" spans="1:25" x14ac:dyDescent="0.2">
      <c r="A33" s="2">
        <v>42522</v>
      </c>
      <c r="B33">
        <v>10.958344</v>
      </c>
      <c r="C33" s="4">
        <f t="shared" si="0"/>
        <v>-2.2727254485766624E-2</v>
      </c>
      <c r="D33">
        <v>40.215575999999999</v>
      </c>
      <c r="E33" s="4">
        <f t="shared" si="1"/>
        <v>-3.1434562028641033E-2</v>
      </c>
      <c r="F33">
        <v>59.724960000000003</v>
      </c>
      <c r="G33" s="4">
        <f t="shared" si="2"/>
        <v>-1.0502629049472079E-2</v>
      </c>
      <c r="H33">
        <v>10.854945000000001</v>
      </c>
      <c r="I33" s="4">
        <f t="shared" si="3"/>
        <v>-8.4615968516873474E-3</v>
      </c>
      <c r="J33">
        <v>33.007877000000001</v>
      </c>
      <c r="K33" s="4">
        <f t="shared" si="4"/>
        <v>1.3730933469145112E-2</v>
      </c>
      <c r="L33" s="1">
        <v>273.11</v>
      </c>
      <c r="M33" s="5">
        <f t="shared" si="5"/>
        <v>2.6064610866374238E-3</v>
      </c>
      <c r="N33" s="1">
        <v>311.81</v>
      </c>
      <c r="O33" s="4">
        <f t="shared" si="6"/>
        <v>4.1543217828159396E-3</v>
      </c>
      <c r="P33" s="4">
        <v>1.6400000000000001E-2</v>
      </c>
      <c r="S33" s="6">
        <f t="shared" si="7"/>
        <v>-3.9127254485766622E-2</v>
      </c>
      <c r="T33" s="6">
        <f t="shared" si="8"/>
        <v>-4.7834562028641031E-2</v>
      </c>
      <c r="U33" s="6">
        <f t="shared" si="9"/>
        <v>-2.690262904947208E-2</v>
      </c>
      <c r="V33" s="6">
        <f t="shared" si="10"/>
        <v>-2.4861596851687349E-2</v>
      </c>
      <c r="W33" s="6">
        <f t="shared" si="11"/>
        <v>-2.669066530854889E-3</v>
      </c>
      <c r="X33" s="6">
        <f t="shared" si="12"/>
        <v>-1.3793538913362578E-2</v>
      </c>
      <c r="Y33" s="6">
        <f t="shared" si="13"/>
        <v>-1.2245678217184062E-2</v>
      </c>
    </row>
    <row r="34" spans="1:25" x14ac:dyDescent="0.2">
      <c r="A34" s="2">
        <v>42491</v>
      </c>
      <c r="B34">
        <v>11.213189</v>
      </c>
      <c r="C34" s="4">
        <f t="shared" si="0"/>
        <v>3.4649135474008164E-2</v>
      </c>
      <c r="D34">
        <v>41.520763000000002</v>
      </c>
      <c r="E34" s="4">
        <f t="shared" si="1"/>
        <v>2.1646525360851099E-2</v>
      </c>
      <c r="F34">
        <v>60.358887000000003</v>
      </c>
      <c r="G34" s="4">
        <f t="shared" si="2"/>
        <v>2.6333785817261202E-2</v>
      </c>
      <c r="H34">
        <v>10.947578999999999</v>
      </c>
      <c r="I34" s="4">
        <f t="shared" si="3"/>
        <v>1.0101029672812567E-2</v>
      </c>
      <c r="J34">
        <v>32.560786999999998</v>
      </c>
      <c r="K34" s="4">
        <f t="shared" si="4"/>
        <v>2.5989940563028613E-2</v>
      </c>
      <c r="L34" s="1">
        <v>272.39999999999998</v>
      </c>
      <c r="M34" s="5">
        <f t="shared" si="5"/>
        <v>1.7937219730941534E-2</v>
      </c>
      <c r="N34" s="1">
        <v>310.52</v>
      </c>
      <c r="O34" s="4">
        <f t="shared" si="6"/>
        <v>2.3130148270181117E-2</v>
      </c>
      <c r="P34" s="4">
        <v>1.8100000000000002E-2</v>
      </c>
      <c r="S34" s="6">
        <f t="shared" si="7"/>
        <v>1.6549135474008162E-2</v>
      </c>
      <c r="T34" s="6">
        <f t="shared" si="8"/>
        <v>3.5465253608510973E-3</v>
      </c>
      <c r="U34" s="6">
        <f t="shared" si="9"/>
        <v>8.2337858172612001E-3</v>
      </c>
      <c r="V34" s="6">
        <f t="shared" si="10"/>
        <v>-7.9989703271874345E-3</v>
      </c>
      <c r="W34" s="6">
        <f t="shared" si="11"/>
        <v>7.8899405630286114E-3</v>
      </c>
      <c r="X34" s="6">
        <f t="shared" si="12"/>
        <v>-1.6278026905846774E-4</v>
      </c>
      <c r="Y34" s="6">
        <f t="shared" si="13"/>
        <v>5.0301482701811152E-3</v>
      </c>
    </row>
    <row r="35" spans="1:25" x14ac:dyDescent="0.2">
      <c r="A35" s="2">
        <v>42461</v>
      </c>
      <c r="B35">
        <v>10.837673000000001</v>
      </c>
      <c r="C35" s="4">
        <f t="shared" si="0"/>
        <v>-2.2528701516018046E-3</v>
      </c>
      <c r="D35">
        <v>40.641025999999997</v>
      </c>
      <c r="E35" s="4">
        <f t="shared" si="1"/>
        <v>2.4902027186777254E-3</v>
      </c>
      <c r="F35">
        <v>58.810192000000001</v>
      </c>
      <c r="G35" s="4">
        <f t="shared" si="2"/>
        <v>3.8351121292621304E-3</v>
      </c>
      <c r="H35">
        <v>10.838103</v>
      </c>
      <c r="I35" s="4">
        <f t="shared" si="3"/>
        <v>2.3363889597922682E-3</v>
      </c>
      <c r="J35">
        <v>31.735970999999999</v>
      </c>
      <c r="K35" s="4">
        <f t="shared" si="4"/>
        <v>1.1051005301523587E-2</v>
      </c>
      <c r="L35" s="1">
        <v>267.60000000000002</v>
      </c>
      <c r="M35" s="5">
        <f t="shared" si="5"/>
        <v>3.9015606242498446E-3</v>
      </c>
      <c r="N35" s="1">
        <v>303.5</v>
      </c>
      <c r="O35" s="4">
        <f t="shared" si="6"/>
        <v>1.2240269486042177E-2</v>
      </c>
      <c r="P35" s="4">
        <v>1.8100000000000002E-2</v>
      </c>
      <c r="S35" s="6">
        <f t="shared" si="7"/>
        <v>-2.0352870151601806E-2</v>
      </c>
      <c r="T35" s="6">
        <f t="shared" si="8"/>
        <v>-1.5609797281322276E-2</v>
      </c>
      <c r="U35" s="6">
        <f t="shared" si="9"/>
        <v>-1.4264887870737871E-2</v>
      </c>
      <c r="V35" s="6">
        <f t="shared" si="10"/>
        <v>-1.5763611040207733E-2</v>
      </c>
      <c r="W35" s="6">
        <f t="shared" si="11"/>
        <v>-7.048994698476415E-3</v>
      </c>
      <c r="X35" s="6">
        <f t="shared" si="12"/>
        <v>-1.4198439375750157E-2</v>
      </c>
      <c r="Y35" s="6">
        <f t="shared" si="13"/>
        <v>-5.8597305139578247E-3</v>
      </c>
    </row>
    <row r="36" spans="1:25" x14ac:dyDescent="0.2">
      <c r="A36" s="2">
        <v>42430</v>
      </c>
      <c r="B36">
        <v>10.862144000000001</v>
      </c>
      <c r="C36" s="4">
        <f t="shared" si="0"/>
        <v>6.8304488904415317E-2</v>
      </c>
      <c r="D36">
        <v>40.540073</v>
      </c>
      <c r="E36" s="4">
        <f t="shared" si="1"/>
        <v>6.8821486700591628E-2</v>
      </c>
      <c r="F36">
        <v>58.585509999999999</v>
      </c>
      <c r="G36" s="4">
        <f t="shared" si="2"/>
        <v>6.9900364352826427E-2</v>
      </c>
      <c r="H36">
        <v>10.81284</v>
      </c>
      <c r="I36" s="4">
        <f t="shared" si="3"/>
        <v>7.1786471362666804E-2</v>
      </c>
      <c r="J36">
        <v>31.389089999999999</v>
      </c>
      <c r="K36" s="4">
        <f t="shared" si="4"/>
        <v>7.6394357746863983E-2</v>
      </c>
      <c r="L36" s="1">
        <v>266.56</v>
      </c>
      <c r="M36" s="5">
        <f t="shared" si="5"/>
        <v>6.7820374153747531E-2</v>
      </c>
      <c r="N36" s="1">
        <v>299.83</v>
      </c>
      <c r="O36" s="4">
        <f t="shared" si="6"/>
        <v>8.5161056822294467E-2</v>
      </c>
      <c r="P36" s="4">
        <v>1.89E-2</v>
      </c>
      <c r="S36" s="6">
        <f t="shared" si="7"/>
        <v>4.9404488904415317E-2</v>
      </c>
      <c r="T36" s="6">
        <f t="shared" si="8"/>
        <v>4.9921486700591627E-2</v>
      </c>
      <c r="U36" s="6">
        <f t="shared" si="9"/>
        <v>5.1000364352826427E-2</v>
      </c>
      <c r="V36" s="6">
        <f t="shared" si="10"/>
        <v>5.2886471362666804E-2</v>
      </c>
      <c r="W36" s="6">
        <f t="shared" si="11"/>
        <v>5.7494357746863983E-2</v>
      </c>
      <c r="X36" s="6">
        <f t="shared" si="12"/>
        <v>4.8920374153747531E-2</v>
      </c>
      <c r="Y36" s="6">
        <f t="shared" si="13"/>
        <v>6.6261056822294467E-2</v>
      </c>
    </row>
    <row r="37" spans="1:25" x14ac:dyDescent="0.2">
      <c r="A37" s="2">
        <v>42401</v>
      </c>
      <c r="B37">
        <v>10.167648</v>
      </c>
      <c r="C37" s="4">
        <f t="shared" si="0"/>
        <v>-1.0041783563768503E-2</v>
      </c>
      <c r="D37">
        <v>37.929695000000002</v>
      </c>
      <c r="E37" s="4">
        <f t="shared" si="1"/>
        <v>-4.9920263622307282E-3</v>
      </c>
      <c r="F37">
        <v>54.757911999999997</v>
      </c>
      <c r="G37" s="4">
        <f t="shared" si="2"/>
        <v>1.3967152396315408E-2</v>
      </c>
      <c r="H37">
        <v>10.088614</v>
      </c>
      <c r="I37" s="4">
        <f t="shared" si="3"/>
        <v>2.3057136210631324E-2</v>
      </c>
      <c r="J37">
        <v>29.161328999999999</v>
      </c>
      <c r="K37" s="4">
        <f t="shared" si="4"/>
        <v>-1.8167484374221443E-2</v>
      </c>
      <c r="L37" s="1">
        <v>249.63</v>
      </c>
      <c r="M37" s="5">
        <f t="shared" si="5"/>
        <v>-1.3601632195863189E-3</v>
      </c>
      <c r="N37" s="1">
        <v>276.3</v>
      </c>
      <c r="O37" s="4">
        <f t="shared" si="6"/>
        <v>1.4093811935697032E-2</v>
      </c>
      <c r="P37" s="4">
        <v>1.78E-2</v>
      </c>
      <c r="S37" s="6">
        <f t="shared" si="7"/>
        <v>-2.7841783563768503E-2</v>
      </c>
      <c r="T37" s="6">
        <f t="shared" si="8"/>
        <v>-2.2792026362230728E-2</v>
      </c>
      <c r="U37" s="6">
        <f t="shared" si="9"/>
        <v>-3.8328476036845922E-3</v>
      </c>
      <c r="V37" s="6">
        <f t="shared" si="10"/>
        <v>5.2571362106313239E-3</v>
      </c>
      <c r="W37" s="6">
        <f t="shared" si="11"/>
        <v>-3.596748437422144E-2</v>
      </c>
      <c r="X37" s="6">
        <f t="shared" si="12"/>
        <v>-1.9160163219586319E-2</v>
      </c>
      <c r="Y37" s="6">
        <f t="shared" si="13"/>
        <v>-3.7061880643029683E-3</v>
      </c>
    </row>
    <row r="38" spans="1:25" x14ac:dyDescent="0.2">
      <c r="A38" s="2">
        <v>42370</v>
      </c>
      <c r="B38">
        <v>10.270785</v>
      </c>
      <c r="C38" s="4">
        <f t="shared" si="0"/>
        <v>-7.5054200202770094E-2</v>
      </c>
      <c r="D38">
        <v>38.119990999999999</v>
      </c>
      <c r="E38" s="4">
        <f t="shared" si="1"/>
        <v>-5.1139555845912676E-3</v>
      </c>
      <c r="F38">
        <v>54.003635000000003</v>
      </c>
      <c r="G38" s="4">
        <f t="shared" si="2"/>
        <v>6.4440698902268334E-3</v>
      </c>
      <c r="H38">
        <v>9.8612420000000007</v>
      </c>
      <c r="I38" s="4">
        <f t="shared" si="3"/>
        <v>-3.1615347925948889E-2</v>
      </c>
      <c r="J38">
        <v>29.70092</v>
      </c>
      <c r="K38" s="4">
        <f t="shared" si="4"/>
        <v>-2.1555550665315004E-2</v>
      </c>
      <c r="L38" s="1">
        <v>249.97</v>
      </c>
      <c r="M38" s="5">
        <f t="shared" si="5"/>
        <v>-4.9615998783362425E-2</v>
      </c>
      <c r="N38" s="1">
        <v>272.45999999999998</v>
      </c>
      <c r="O38" s="4">
        <f t="shared" si="6"/>
        <v>-5.6905503634475552E-2</v>
      </c>
      <c r="P38" s="4">
        <v>2.0899999999999998E-2</v>
      </c>
      <c r="S38" s="6">
        <f t="shared" si="7"/>
        <v>-9.5954200202770096E-2</v>
      </c>
      <c r="T38" s="6">
        <f t="shared" si="8"/>
        <v>-2.6013955584591266E-2</v>
      </c>
      <c r="U38" s="6">
        <f t="shared" si="9"/>
        <v>-1.4455930109773165E-2</v>
      </c>
      <c r="V38" s="6">
        <f t="shared" si="10"/>
        <v>-5.2515347925948891E-2</v>
      </c>
      <c r="W38" s="6">
        <f t="shared" si="11"/>
        <v>-4.2455550665315006E-2</v>
      </c>
      <c r="X38" s="6">
        <f t="shared" si="12"/>
        <v>-7.0515998783362427E-2</v>
      </c>
      <c r="Y38" s="6">
        <f t="shared" si="13"/>
        <v>-7.7805503634475554E-2</v>
      </c>
    </row>
    <row r="39" spans="1:25" x14ac:dyDescent="0.2">
      <c r="A39" s="2">
        <v>42339</v>
      </c>
      <c r="B39">
        <v>11.104202000000001</v>
      </c>
      <c r="C39" s="4">
        <f t="shared" si="0"/>
        <v>-4.6113114804091193E-2</v>
      </c>
      <c r="D39">
        <v>38.315936999999998</v>
      </c>
      <c r="E39" s="4">
        <f t="shared" si="1"/>
        <v>-0.1073726305591981</v>
      </c>
      <c r="F39">
        <v>53.657859999999999</v>
      </c>
      <c r="G39" s="4">
        <f t="shared" si="2"/>
        <v>-0.10596266210550598</v>
      </c>
      <c r="H39">
        <v>10.183187</v>
      </c>
      <c r="I39" s="4">
        <f t="shared" si="3"/>
        <v>-6.6023659810295232E-2</v>
      </c>
      <c r="J39">
        <v>30.355243999999999</v>
      </c>
      <c r="K39" s="4">
        <f t="shared" si="4"/>
        <v>-9.7364089414802124E-2</v>
      </c>
      <c r="L39" s="1">
        <v>263.02</v>
      </c>
      <c r="M39" s="5">
        <f t="shared" si="5"/>
        <v>-1.5754219211914999E-2</v>
      </c>
      <c r="N39" s="1">
        <v>288.89999999999998</v>
      </c>
      <c r="O39" s="4">
        <f t="shared" si="6"/>
        <v>-4.1663902341935954E-2</v>
      </c>
      <c r="P39" s="4">
        <v>2.24E-2</v>
      </c>
      <c r="S39" s="6">
        <f t="shared" si="7"/>
        <v>-6.8513114804091196E-2</v>
      </c>
      <c r="T39" s="6">
        <f t="shared" si="8"/>
        <v>-0.1297726305591981</v>
      </c>
      <c r="U39" s="6">
        <f t="shared" si="9"/>
        <v>-0.12836266210550598</v>
      </c>
      <c r="V39" s="6">
        <f t="shared" si="10"/>
        <v>-8.8423659810295235E-2</v>
      </c>
      <c r="W39" s="6">
        <f t="shared" si="11"/>
        <v>-0.11976408941480213</v>
      </c>
      <c r="X39" s="6">
        <f t="shared" si="12"/>
        <v>-3.8154219211915003E-2</v>
      </c>
      <c r="Y39" s="6">
        <f t="shared" si="13"/>
        <v>-6.4063902341935958E-2</v>
      </c>
    </row>
    <row r="40" spans="1:25" x14ac:dyDescent="0.2">
      <c r="A40" s="2">
        <v>42309</v>
      </c>
      <c r="B40">
        <v>11.641005</v>
      </c>
      <c r="C40" s="4">
        <f t="shared" si="0"/>
        <v>2.0907324088254464E-2</v>
      </c>
      <c r="D40">
        <v>42.924895999999997</v>
      </c>
      <c r="E40" s="4">
        <f t="shared" si="1"/>
        <v>1.4257553992362393E-2</v>
      </c>
      <c r="F40">
        <v>60.017471</v>
      </c>
      <c r="G40" s="4">
        <f t="shared" si="2"/>
        <v>1.0971252136107834E-2</v>
      </c>
      <c r="H40">
        <v>10.903046</v>
      </c>
      <c r="I40" s="4">
        <f t="shared" si="3"/>
        <v>3.7229559576179572E-3</v>
      </c>
      <c r="J40">
        <v>33.629555000000003</v>
      </c>
      <c r="K40" s="4">
        <f t="shared" si="4"/>
        <v>1.8402408609590415E-2</v>
      </c>
      <c r="L40" s="1">
        <v>267.23</v>
      </c>
      <c r="M40" s="5">
        <f t="shared" si="5"/>
        <v>2.9650202672271142E-3</v>
      </c>
      <c r="N40" s="1">
        <v>301.45999999999998</v>
      </c>
      <c r="O40" s="4">
        <f t="shared" si="6"/>
        <v>1.3515330823023142E-2</v>
      </c>
      <c r="P40" s="4">
        <v>2.2599999999999999E-2</v>
      </c>
      <c r="S40" s="6">
        <f t="shared" si="7"/>
        <v>-1.6926759117455344E-3</v>
      </c>
      <c r="T40" s="6">
        <f t="shared" si="8"/>
        <v>-8.3424460076376057E-3</v>
      </c>
      <c r="U40" s="6">
        <f t="shared" si="9"/>
        <v>-1.1628747863892164E-2</v>
      </c>
      <c r="V40" s="6">
        <f t="shared" si="10"/>
        <v>-1.8877044042382041E-2</v>
      </c>
      <c r="W40" s="6">
        <f t="shared" si="11"/>
        <v>-4.1975913904095837E-3</v>
      </c>
      <c r="X40" s="6">
        <f t="shared" si="12"/>
        <v>-1.9634979732772884E-2</v>
      </c>
      <c r="Y40" s="6">
        <f t="shared" si="13"/>
        <v>-9.0846691769768569E-3</v>
      </c>
    </row>
    <row r="41" spans="1:25" x14ac:dyDescent="0.2">
      <c r="A41" s="2">
        <v>42278</v>
      </c>
      <c r="B41">
        <v>11.402607</v>
      </c>
      <c r="C41" s="4">
        <f t="shared" si="0"/>
        <v>8.3025200793505061E-2</v>
      </c>
      <c r="D41">
        <v>42.321494999999999</v>
      </c>
      <c r="E41" s="4">
        <f t="shared" si="1"/>
        <v>8.6340482554801756E-2</v>
      </c>
      <c r="F41">
        <v>59.366149999999998</v>
      </c>
      <c r="G41" s="4">
        <f t="shared" si="2"/>
        <v>6.1085906775028675E-2</v>
      </c>
      <c r="H41">
        <v>10.862605</v>
      </c>
      <c r="I41" s="4">
        <f t="shared" si="3"/>
        <v>5.4160163446863363E-2</v>
      </c>
      <c r="J41">
        <v>33.021872999999999</v>
      </c>
      <c r="K41" s="4">
        <f t="shared" si="4"/>
        <v>6.1595027104822231E-2</v>
      </c>
      <c r="L41" s="1">
        <v>266.44</v>
      </c>
      <c r="M41" s="5">
        <f t="shared" si="5"/>
        <v>8.4367750600301106E-2</v>
      </c>
      <c r="N41" s="1">
        <v>297.44</v>
      </c>
      <c r="O41" s="4">
        <f t="shared" si="6"/>
        <v>5.6362538622722669E-2</v>
      </c>
      <c r="P41" s="4">
        <v>2.07E-2</v>
      </c>
      <c r="S41" s="6">
        <f t="shared" si="7"/>
        <v>6.2325200793505064E-2</v>
      </c>
      <c r="T41" s="6">
        <f t="shared" si="8"/>
        <v>6.564048255480176E-2</v>
      </c>
      <c r="U41" s="6">
        <f t="shared" si="9"/>
        <v>4.0385906775028679E-2</v>
      </c>
      <c r="V41" s="6">
        <f t="shared" si="10"/>
        <v>3.3460163446863367E-2</v>
      </c>
      <c r="W41" s="6">
        <f t="shared" si="11"/>
        <v>4.0895027104822235E-2</v>
      </c>
      <c r="X41" s="6">
        <f t="shared" si="12"/>
        <v>6.366775060030111E-2</v>
      </c>
      <c r="Y41" s="6">
        <f t="shared" si="13"/>
        <v>3.5662538622722673E-2</v>
      </c>
    </row>
    <row r="42" spans="1:25" x14ac:dyDescent="0.2">
      <c r="A42" s="2">
        <v>42248</v>
      </c>
      <c r="B42">
        <v>10.528478</v>
      </c>
      <c r="C42" s="4">
        <f t="shared" si="0"/>
        <v>-4.0283737877728654E-2</v>
      </c>
      <c r="D42">
        <v>38.957855000000002</v>
      </c>
      <c r="E42" s="4">
        <f t="shared" si="1"/>
        <v>-4.3348027196932315E-2</v>
      </c>
      <c r="F42">
        <v>55.948486000000003</v>
      </c>
      <c r="G42" s="4">
        <f t="shared" si="2"/>
        <v>-3.8485789475140475E-2</v>
      </c>
      <c r="H42">
        <v>10.304511</v>
      </c>
      <c r="I42" s="4">
        <f t="shared" si="3"/>
        <v>-3.3383934951015437E-2</v>
      </c>
      <c r="J42">
        <v>31.105903999999999</v>
      </c>
      <c r="K42" s="4">
        <f t="shared" si="4"/>
        <v>-4.0150120416695856E-2</v>
      </c>
      <c r="L42" s="1">
        <v>245.71</v>
      </c>
      <c r="M42" s="5">
        <f t="shared" si="5"/>
        <v>-2.4766818813256486E-2</v>
      </c>
      <c r="N42" s="1">
        <v>281.57</v>
      </c>
      <c r="O42" s="4">
        <f t="shared" si="6"/>
        <v>-3.2205953117481312E-2</v>
      </c>
      <c r="P42" s="4">
        <v>2.1700000000000001E-2</v>
      </c>
      <c r="S42" s="6">
        <f t="shared" si="7"/>
        <v>-6.1983737877728651E-2</v>
      </c>
      <c r="T42" s="6">
        <f t="shared" si="8"/>
        <v>-6.5048027196932312E-2</v>
      </c>
      <c r="U42" s="6">
        <f t="shared" si="9"/>
        <v>-6.0185789475140472E-2</v>
      </c>
      <c r="V42" s="6">
        <f t="shared" si="10"/>
        <v>-5.5083934951015434E-2</v>
      </c>
      <c r="W42" s="6">
        <f t="shared" si="11"/>
        <v>-6.1850120416695853E-2</v>
      </c>
      <c r="X42" s="6">
        <f t="shared" si="12"/>
        <v>-4.6466818813256483E-2</v>
      </c>
      <c r="Y42" s="6">
        <f t="shared" si="13"/>
        <v>-5.3905953117481309E-2</v>
      </c>
    </row>
    <row r="43" spans="1:25" x14ac:dyDescent="0.2">
      <c r="A43" s="2">
        <v>42217</v>
      </c>
      <c r="B43">
        <v>10.970407</v>
      </c>
      <c r="C43" s="4">
        <f t="shared" si="0"/>
        <v>-6.7351473368474024E-2</v>
      </c>
      <c r="D43">
        <v>40.723121999999996</v>
      </c>
      <c r="E43" s="4">
        <f t="shared" si="1"/>
        <v>-6.9521903447723798E-2</v>
      </c>
      <c r="F43">
        <v>58.187893000000003</v>
      </c>
      <c r="G43" s="4">
        <f t="shared" si="2"/>
        <v>-3.7991661884694272E-2</v>
      </c>
      <c r="H43">
        <v>10.660397</v>
      </c>
      <c r="I43" s="4">
        <f t="shared" si="3"/>
        <v>-4.8375451714708251E-2</v>
      </c>
      <c r="J43">
        <v>32.407051000000003</v>
      </c>
      <c r="K43" s="4">
        <f t="shared" si="4"/>
        <v>-5.8371381090132624E-2</v>
      </c>
      <c r="L43" s="1">
        <v>251.95</v>
      </c>
      <c r="M43" s="5">
        <f t="shared" si="5"/>
        <v>-6.0343863051504854E-2</v>
      </c>
      <c r="N43" s="1">
        <v>290.94</v>
      </c>
      <c r="O43" s="4">
        <f t="shared" si="6"/>
        <v>-5.5818783669760452E-2</v>
      </c>
      <c r="P43" s="4">
        <v>2.1700000000000001E-2</v>
      </c>
      <c r="S43" s="6">
        <f t="shared" si="7"/>
        <v>-8.9051473368474021E-2</v>
      </c>
      <c r="T43" s="6">
        <f t="shared" si="8"/>
        <v>-9.1221903447723796E-2</v>
      </c>
      <c r="U43" s="6">
        <f t="shared" si="9"/>
        <v>-5.9691661884694269E-2</v>
      </c>
      <c r="V43" s="6">
        <f t="shared" si="10"/>
        <v>-7.0075451714708248E-2</v>
      </c>
      <c r="W43" s="6">
        <f t="shared" si="11"/>
        <v>-8.0071381090132621E-2</v>
      </c>
      <c r="X43" s="6">
        <f t="shared" si="12"/>
        <v>-8.2043863051504851E-2</v>
      </c>
      <c r="Y43" s="6">
        <f t="shared" si="13"/>
        <v>-7.7518783669760449E-2</v>
      </c>
    </row>
    <row r="44" spans="1:25" x14ac:dyDescent="0.2">
      <c r="A44" s="2">
        <v>42186</v>
      </c>
      <c r="B44">
        <v>11.762638000000001</v>
      </c>
      <c r="C44" s="4">
        <f t="shared" si="0"/>
        <v>3.7105959464952321E-2</v>
      </c>
      <c r="D44">
        <v>43.765804000000003</v>
      </c>
      <c r="E44" s="4">
        <f t="shared" si="1"/>
        <v>3.4127078922897347E-2</v>
      </c>
      <c r="F44">
        <v>60.485850999999997</v>
      </c>
      <c r="G44" s="4">
        <f t="shared" si="2"/>
        <v>1.5356367024952577E-2</v>
      </c>
      <c r="H44">
        <v>11.202313999999999</v>
      </c>
      <c r="I44" s="4">
        <f t="shared" si="3"/>
        <v>2.8965188774177086E-3</v>
      </c>
      <c r="J44">
        <v>34.415958000000003</v>
      </c>
      <c r="K44" s="4">
        <f t="shared" si="4"/>
        <v>2.0347592789380808E-2</v>
      </c>
      <c r="L44" s="1">
        <v>268.13</v>
      </c>
      <c r="M44" s="5">
        <f t="shared" si="5"/>
        <v>2.0980884928794463E-2</v>
      </c>
      <c r="N44" s="1">
        <v>308.14</v>
      </c>
      <c r="O44" s="4">
        <f t="shared" si="6"/>
        <v>1.3974196483701462E-3</v>
      </c>
      <c r="P44" s="4">
        <v>2.3199999999999998E-2</v>
      </c>
      <c r="S44" s="6">
        <f t="shared" si="7"/>
        <v>1.3905959464952322E-2</v>
      </c>
      <c r="T44" s="6">
        <f t="shared" si="8"/>
        <v>1.0927078922897349E-2</v>
      </c>
      <c r="U44" s="6">
        <f t="shared" si="9"/>
        <v>-7.843632975047421E-3</v>
      </c>
      <c r="V44" s="6">
        <f t="shared" si="10"/>
        <v>-2.030348112258229E-2</v>
      </c>
      <c r="W44" s="6">
        <f t="shared" si="11"/>
        <v>-2.85240721061919E-3</v>
      </c>
      <c r="X44" s="6">
        <f t="shared" si="12"/>
        <v>-2.2191150712055352E-3</v>
      </c>
      <c r="Y44" s="6">
        <f t="shared" si="13"/>
        <v>-2.1802580351629852E-2</v>
      </c>
    </row>
    <row r="45" spans="1:25" x14ac:dyDescent="0.2">
      <c r="A45" s="2">
        <v>42156</v>
      </c>
      <c r="B45">
        <v>11.34179</v>
      </c>
      <c r="C45" s="4">
        <f t="shared" si="0"/>
        <v>-1.326282146982205E-2</v>
      </c>
      <c r="D45">
        <v>42.321494999999999</v>
      </c>
      <c r="E45" s="4">
        <f t="shared" si="1"/>
        <v>-1.3171549239123226E-2</v>
      </c>
      <c r="F45">
        <v>59.571055999999999</v>
      </c>
      <c r="G45" s="4">
        <f t="shared" si="2"/>
        <v>-3.5499388683621902E-3</v>
      </c>
      <c r="H45">
        <v>11.16996</v>
      </c>
      <c r="I45" s="4">
        <f t="shared" si="3"/>
        <v>-2.0567455611028684E-2</v>
      </c>
      <c r="J45">
        <v>33.729641000000001</v>
      </c>
      <c r="K45" s="4">
        <f t="shared" si="4"/>
        <v>2.3370481415454503E-3</v>
      </c>
      <c r="L45" s="1">
        <v>262.62</v>
      </c>
      <c r="M45" s="5">
        <f t="shared" si="5"/>
        <v>-1.9379410776296568E-2</v>
      </c>
      <c r="N45" s="1">
        <v>307.70999999999998</v>
      </c>
      <c r="O45" s="4">
        <f t="shared" si="6"/>
        <v>-1.3212327229580212E-2</v>
      </c>
      <c r="P45" s="4">
        <v>2.3599999999999999E-2</v>
      </c>
      <c r="S45" s="6">
        <f t="shared" si="7"/>
        <v>-3.6862821469822046E-2</v>
      </c>
      <c r="T45" s="6">
        <f t="shared" si="8"/>
        <v>-3.6771549239123222E-2</v>
      </c>
      <c r="U45" s="6">
        <f t="shared" si="9"/>
        <v>-2.714993886836219E-2</v>
      </c>
      <c r="V45" s="6">
        <f t="shared" si="10"/>
        <v>-4.416745561102868E-2</v>
      </c>
      <c r="W45" s="6">
        <f t="shared" si="11"/>
        <v>-2.1262951858454549E-2</v>
      </c>
      <c r="X45" s="6">
        <f t="shared" si="12"/>
        <v>-4.2979410776296564E-2</v>
      </c>
      <c r="Y45" s="6">
        <f t="shared" si="13"/>
        <v>-3.6812327229580208E-2</v>
      </c>
    </row>
    <row r="46" spans="1:25" x14ac:dyDescent="0.2">
      <c r="A46" s="2">
        <v>42125</v>
      </c>
      <c r="B46">
        <v>11.494236000000001</v>
      </c>
      <c r="C46" s="4">
        <f t="shared" si="0"/>
        <v>2.5019815097142128E-2</v>
      </c>
      <c r="D46">
        <v>42.886375000000001</v>
      </c>
      <c r="E46" s="4">
        <f t="shared" si="1"/>
        <v>2.6267170190298339E-2</v>
      </c>
      <c r="F46">
        <v>59.783282999999997</v>
      </c>
      <c r="G46" s="4">
        <f t="shared" si="2"/>
        <v>2.1507952048832824E-2</v>
      </c>
      <c r="H46">
        <v>11.404522</v>
      </c>
      <c r="I46" s="4">
        <f t="shared" si="3"/>
        <v>3.0545454742610056E-2</v>
      </c>
      <c r="J46">
        <v>33.650996999999997</v>
      </c>
      <c r="K46" s="4">
        <f t="shared" si="4"/>
        <v>2.6832363918381175E-2</v>
      </c>
      <c r="L46" s="1">
        <v>267.81</v>
      </c>
      <c r="M46" s="5">
        <f t="shared" si="5"/>
        <v>1.2858817745168505E-2</v>
      </c>
      <c r="N46" s="1">
        <v>311.83</v>
      </c>
      <c r="O46" s="4">
        <f t="shared" si="6"/>
        <v>1.7788367386905035E-2</v>
      </c>
      <c r="P46" s="4">
        <v>2.1999999999999999E-2</v>
      </c>
      <c r="S46" s="6">
        <f t="shared" si="7"/>
        <v>3.0198150971421298E-3</v>
      </c>
      <c r="T46" s="6">
        <f t="shared" si="8"/>
        <v>4.2671701902983403E-3</v>
      </c>
      <c r="U46" s="6">
        <f t="shared" si="9"/>
        <v>-4.920479511671752E-4</v>
      </c>
      <c r="V46" s="6">
        <f t="shared" si="10"/>
        <v>8.5454547426100577E-3</v>
      </c>
      <c r="W46" s="6">
        <f t="shared" si="11"/>
        <v>4.8323639183811759E-3</v>
      </c>
      <c r="X46" s="6">
        <f t="shared" si="12"/>
        <v>-9.1411822548314939E-3</v>
      </c>
      <c r="Y46" s="6">
        <f t="shared" si="13"/>
        <v>-4.2116326130949636E-3</v>
      </c>
    </row>
    <row r="47" spans="1:25" x14ac:dyDescent="0.2">
      <c r="A47" s="2">
        <v>42095</v>
      </c>
      <c r="B47">
        <v>11.213672000000001</v>
      </c>
      <c r="C47" s="4">
        <f t="shared" si="0"/>
        <v>1.5209022918745152E-3</v>
      </c>
      <c r="D47">
        <v>41.788704000000003</v>
      </c>
      <c r="E47" s="4">
        <f t="shared" si="1"/>
        <v>4.3196698442429238E-3</v>
      </c>
      <c r="F47">
        <v>58.524540000000002</v>
      </c>
      <c r="G47" s="4">
        <f t="shared" si="2"/>
        <v>-4.8531241787104218E-3</v>
      </c>
      <c r="H47">
        <v>11.066490999999999</v>
      </c>
      <c r="I47" s="4">
        <f t="shared" si="3"/>
        <v>-2.5405784760562655E-2</v>
      </c>
      <c r="J47">
        <v>32.771656</v>
      </c>
      <c r="K47" s="4">
        <f t="shared" si="4"/>
        <v>-1.5886784591926051E-2</v>
      </c>
      <c r="L47" s="1">
        <v>264.41000000000003</v>
      </c>
      <c r="M47" s="5">
        <f t="shared" si="5"/>
        <v>9.6223605330483242E-3</v>
      </c>
      <c r="N47" s="1">
        <v>306.38</v>
      </c>
      <c r="O47" s="4">
        <f t="shared" si="6"/>
        <v>-1.4918654748890758E-2</v>
      </c>
      <c r="P47" s="4">
        <v>1.9300000000000001E-2</v>
      </c>
      <c r="S47" s="6">
        <f t="shared" si="7"/>
        <v>-1.7779097708125486E-2</v>
      </c>
      <c r="T47" s="6">
        <f t="shared" si="8"/>
        <v>-1.4980330155757077E-2</v>
      </c>
      <c r="U47" s="6">
        <f t="shared" si="9"/>
        <v>-2.4153124178710423E-2</v>
      </c>
      <c r="V47" s="6">
        <f t="shared" si="10"/>
        <v>-4.4705784760562653E-2</v>
      </c>
      <c r="W47" s="6">
        <f t="shared" si="11"/>
        <v>-3.5186784591926049E-2</v>
      </c>
      <c r="X47" s="6">
        <f t="shared" si="12"/>
        <v>-9.677639466951677E-3</v>
      </c>
      <c r="Y47" s="6">
        <f t="shared" si="13"/>
        <v>-3.4218654748890756E-2</v>
      </c>
    </row>
    <row r="48" spans="1:25" x14ac:dyDescent="0.2">
      <c r="A48" s="2">
        <v>42064</v>
      </c>
      <c r="B48">
        <v>11.196643</v>
      </c>
      <c r="C48" s="4">
        <f t="shared" si="0"/>
        <v>-1.3432443784694881E-2</v>
      </c>
      <c r="D48">
        <v>41.608967</v>
      </c>
      <c r="E48" s="4">
        <f t="shared" si="1"/>
        <v>-2.2617488769276717E-2</v>
      </c>
      <c r="F48">
        <v>58.809952000000003</v>
      </c>
      <c r="G48" s="4">
        <f t="shared" si="2"/>
        <v>1.0309355568472123E-2</v>
      </c>
      <c r="H48">
        <v>11.354972999999999</v>
      </c>
      <c r="I48" s="4">
        <f t="shared" si="3"/>
        <v>7.0626852533783868E-4</v>
      </c>
      <c r="J48">
        <v>33.300697</v>
      </c>
      <c r="K48" s="4">
        <f t="shared" si="4"/>
        <v>1.525725943289169E-2</v>
      </c>
      <c r="L48" s="1">
        <v>261.89</v>
      </c>
      <c r="M48" s="5">
        <f t="shared" si="5"/>
        <v>-1.582111987974455E-2</v>
      </c>
      <c r="N48" s="1">
        <v>311.02</v>
      </c>
      <c r="O48" s="4">
        <f t="shared" si="6"/>
        <v>1.3193471674756374E-2</v>
      </c>
      <c r="P48" s="4">
        <v>2.0400000000000001E-2</v>
      </c>
      <c r="S48" s="6">
        <f t="shared" si="7"/>
        <v>-3.3832443784694882E-2</v>
      </c>
      <c r="T48" s="6">
        <f t="shared" si="8"/>
        <v>-4.3017488769276718E-2</v>
      </c>
      <c r="U48" s="6">
        <f t="shared" si="9"/>
        <v>-1.0090644431527879E-2</v>
      </c>
      <c r="V48" s="6">
        <f t="shared" si="10"/>
        <v>-1.9693731474662163E-2</v>
      </c>
      <c r="W48" s="6">
        <f t="shared" si="11"/>
        <v>-5.1427405671083115E-3</v>
      </c>
      <c r="X48" s="6">
        <f t="shared" si="12"/>
        <v>-3.6221119879744551E-2</v>
      </c>
      <c r="Y48" s="6">
        <f t="shared" si="13"/>
        <v>-7.2065283252436274E-3</v>
      </c>
    </row>
    <row r="49" spans="1:25" x14ac:dyDescent="0.2">
      <c r="A49" s="2">
        <v>42036</v>
      </c>
      <c r="B49">
        <v>11.349088999999999</v>
      </c>
      <c r="C49" s="4">
        <f t="shared" si="0"/>
        <v>6.9982571554582318E-2</v>
      </c>
      <c r="D49">
        <v>42.571835</v>
      </c>
      <c r="E49" s="4">
        <f t="shared" si="1"/>
        <v>6.1119943010569333E-2</v>
      </c>
      <c r="F49">
        <v>58.209845999999999</v>
      </c>
      <c r="G49" s="4">
        <f t="shared" si="2"/>
        <v>7.3269367465245594E-2</v>
      </c>
      <c r="H49">
        <v>11.346959</v>
      </c>
      <c r="I49" s="4">
        <f t="shared" si="3"/>
        <v>5.2788042763742382E-2</v>
      </c>
      <c r="J49">
        <v>32.800255</v>
      </c>
      <c r="K49" s="4">
        <f t="shared" si="4"/>
        <v>5.7874271072240191E-2</v>
      </c>
      <c r="L49" s="1">
        <v>266.10000000000002</v>
      </c>
      <c r="M49" s="5">
        <f t="shared" si="5"/>
        <v>5.7463042441583401E-2</v>
      </c>
      <c r="N49" s="1">
        <v>306.97000000000003</v>
      </c>
      <c r="O49" s="4">
        <f t="shared" si="6"/>
        <v>5.1231122221841785E-2</v>
      </c>
      <c r="P49" s="4">
        <v>1.9800000000000002E-2</v>
      </c>
      <c r="S49" s="6">
        <f t="shared" si="7"/>
        <v>5.018257155458232E-2</v>
      </c>
      <c r="T49" s="6">
        <f t="shared" si="8"/>
        <v>4.1319943010569335E-2</v>
      </c>
      <c r="U49" s="6">
        <f t="shared" si="9"/>
        <v>5.3469367465245596E-2</v>
      </c>
      <c r="V49" s="6">
        <f t="shared" si="10"/>
        <v>3.2988042763742384E-2</v>
      </c>
      <c r="W49" s="6">
        <f t="shared" si="11"/>
        <v>3.8074271072240193E-2</v>
      </c>
      <c r="X49" s="6">
        <f t="shared" si="12"/>
        <v>3.7663042441583403E-2</v>
      </c>
      <c r="Y49" s="6">
        <f t="shared" si="13"/>
        <v>3.1431122221841787E-2</v>
      </c>
    </row>
    <row r="50" spans="1:25" x14ac:dyDescent="0.2">
      <c r="A50" s="2">
        <v>42005</v>
      </c>
      <c r="B50">
        <v>10.606798</v>
      </c>
      <c r="C50" s="4">
        <f t="shared" si="0"/>
        <v>2.7361341594611011E-2</v>
      </c>
      <c r="D50">
        <v>40.119720000000001</v>
      </c>
      <c r="E50" s="4">
        <f t="shared" si="1"/>
        <v>-9.9795351569775814E-3</v>
      </c>
      <c r="F50">
        <v>54.236007999999998</v>
      </c>
      <c r="G50" s="4">
        <f t="shared" si="2"/>
        <v>7.1300704558475037E-2</v>
      </c>
      <c r="H50">
        <v>10.778009000000001</v>
      </c>
      <c r="I50" s="4">
        <f t="shared" si="3"/>
        <v>3.421861720538022E-2</v>
      </c>
      <c r="J50">
        <v>31.005815999999999</v>
      </c>
      <c r="K50" s="4">
        <f t="shared" si="4"/>
        <v>0.11010140270447311</v>
      </c>
      <c r="L50" s="1">
        <v>251.64</v>
      </c>
      <c r="M50" s="5">
        <f t="shared" si="5"/>
        <v>-3.0027367690706575E-2</v>
      </c>
      <c r="N50" s="1">
        <v>292.01</v>
      </c>
      <c r="O50" s="4">
        <f t="shared" si="6"/>
        <v>-1.1208180956250868E-2</v>
      </c>
      <c r="P50" s="4">
        <v>1.8800000000000001E-2</v>
      </c>
      <c r="S50" s="6">
        <f t="shared" si="7"/>
        <v>8.5613415946110098E-3</v>
      </c>
      <c r="T50" s="6">
        <f t="shared" si="8"/>
        <v>-2.8779535156977582E-2</v>
      </c>
      <c r="U50" s="6">
        <f t="shared" si="9"/>
        <v>5.2500704558475039E-2</v>
      </c>
      <c r="V50" s="6">
        <f t="shared" si="10"/>
        <v>1.5418617205380219E-2</v>
      </c>
      <c r="W50" s="6">
        <f t="shared" si="11"/>
        <v>9.1301402704473109E-2</v>
      </c>
      <c r="X50" s="6">
        <f t="shared" si="12"/>
        <v>-4.8827367690706572E-2</v>
      </c>
      <c r="Y50" s="6">
        <f t="shared" si="13"/>
        <v>-3.0008180956250869E-2</v>
      </c>
    </row>
    <row r="51" spans="1:25" x14ac:dyDescent="0.2">
      <c r="A51" s="2">
        <v>41974</v>
      </c>
      <c r="B51">
        <v>10.324311</v>
      </c>
      <c r="C51" s="4">
        <f t="shared" si="0"/>
        <v>-3.1217884958243403E-2</v>
      </c>
      <c r="D51">
        <v>40.524132000000002</v>
      </c>
      <c r="E51" s="4">
        <f t="shared" si="1"/>
        <v>-5.0432681025482928E-3</v>
      </c>
      <c r="F51">
        <v>50.626316000000003</v>
      </c>
      <c r="G51" s="4">
        <f t="shared" si="2"/>
        <v>-7.842653043206782E-2</v>
      </c>
      <c r="H51">
        <v>10.421403</v>
      </c>
      <c r="I51" s="4">
        <f t="shared" si="3"/>
        <v>-3.9632053503539488E-2</v>
      </c>
      <c r="J51">
        <v>27.930616000000001</v>
      </c>
      <c r="K51" s="4">
        <f t="shared" si="4"/>
        <v>-9.7133434399576002E-2</v>
      </c>
      <c r="L51" s="1">
        <v>259.43</v>
      </c>
      <c r="M51" s="5">
        <f t="shared" si="5"/>
        <v>-2.4992310058442602E-3</v>
      </c>
      <c r="N51" s="1">
        <v>295.32</v>
      </c>
      <c r="O51" s="4">
        <f t="shared" si="6"/>
        <v>8.2277832781398885E-3</v>
      </c>
      <c r="P51" s="4">
        <v>2.2100000000000002E-2</v>
      </c>
      <c r="S51" s="6">
        <f t="shared" si="7"/>
        <v>-5.3317884958243404E-2</v>
      </c>
      <c r="T51" s="6">
        <f t="shared" si="8"/>
        <v>-2.7143268102548294E-2</v>
      </c>
      <c r="U51" s="6">
        <f t="shared" si="9"/>
        <v>-0.10052653043206783</v>
      </c>
      <c r="V51" s="6">
        <f t="shared" si="10"/>
        <v>-6.173205350353949E-2</v>
      </c>
      <c r="W51" s="6">
        <f t="shared" si="11"/>
        <v>-0.11923343439957601</v>
      </c>
      <c r="X51" s="6">
        <f t="shared" si="12"/>
        <v>-2.4599231005844262E-2</v>
      </c>
      <c r="Y51" s="6">
        <f t="shared" si="13"/>
        <v>-1.3872216721860113E-2</v>
      </c>
    </row>
    <row r="52" spans="1:25" x14ac:dyDescent="0.2">
      <c r="A52" s="2">
        <v>41944</v>
      </c>
      <c r="B52">
        <v>10.657</v>
      </c>
      <c r="C52" s="4">
        <f t="shared" si="0"/>
        <v>2.4996369183359679E-2</v>
      </c>
      <c r="D52">
        <v>40.729542000000002</v>
      </c>
      <c r="E52" s="4">
        <f t="shared" si="1"/>
        <v>2.9531064433343523E-2</v>
      </c>
      <c r="F52">
        <v>54.934649999999998</v>
      </c>
      <c r="G52" s="4">
        <f t="shared" si="2"/>
        <v>3.2152211245429552E-2</v>
      </c>
      <c r="H52">
        <v>10.851469</v>
      </c>
      <c r="I52" s="4">
        <f t="shared" si="3"/>
        <v>3.1386791729226537E-2</v>
      </c>
      <c r="J52">
        <v>30.935486000000001</v>
      </c>
      <c r="K52" s="4">
        <f t="shared" si="4"/>
        <v>1.0418860132823227E-2</v>
      </c>
      <c r="L52" s="1">
        <v>260.08</v>
      </c>
      <c r="M52" s="5">
        <f t="shared" si="5"/>
        <v>2.6888301022623962E-2</v>
      </c>
      <c r="N52" s="1">
        <v>292.91000000000003</v>
      </c>
      <c r="O52" s="4">
        <f t="shared" si="6"/>
        <v>1.8498556973469249E-2</v>
      </c>
      <c r="P52" s="4">
        <v>2.3300000000000001E-2</v>
      </c>
      <c r="S52" s="6">
        <f t="shared" si="7"/>
        <v>1.6963691833596778E-3</v>
      </c>
      <c r="T52" s="6">
        <f t="shared" si="8"/>
        <v>6.2310644333435222E-3</v>
      </c>
      <c r="U52" s="6">
        <f t="shared" si="9"/>
        <v>8.8522112454295504E-3</v>
      </c>
      <c r="V52" s="6">
        <f t="shared" si="10"/>
        <v>8.0867917292265362E-3</v>
      </c>
      <c r="W52" s="6">
        <f t="shared" si="11"/>
        <v>-1.2881139867176775E-2</v>
      </c>
      <c r="X52" s="6">
        <f t="shared" si="12"/>
        <v>3.5883010226239603E-3</v>
      </c>
      <c r="Y52" s="6">
        <f t="shared" si="13"/>
        <v>-4.8014430265307523E-3</v>
      </c>
    </row>
    <row r="53" spans="1:25" x14ac:dyDescent="0.2">
      <c r="A53" s="2">
        <v>41913</v>
      </c>
      <c r="B53">
        <v>10.39711</v>
      </c>
      <c r="C53" s="4">
        <f t="shared" si="0"/>
        <v>4.009375450165642E-2</v>
      </c>
      <c r="D53">
        <v>39.561256</v>
      </c>
      <c r="E53" s="4">
        <f t="shared" si="1"/>
        <v>4.2632346984197378E-2</v>
      </c>
      <c r="F53">
        <v>53.223399999999998</v>
      </c>
      <c r="G53" s="4">
        <f t="shared" si="2"/>
        <v>4.5892222012502426E-2</v>
      </c>
      <c r="H53">
        <v>10.521241</v>
      </c>
      <c r="I53" s="4">
        <f t="shared" si="3"/>
        <v>2.8528624818049186E-2</v>
      </c>
      <c r="J53">
        <v>30.616496999999999</v>
      </c>
      <c r="K53" s="4">
        <f t="shared" si="4"/>
        <v>4.5761644609057406E-2</v>
      </c>
      <c r="L53" s="1">
        <v>253.27</v>
      </c>
      <c r="M53" s="5">
        <f t="shared" si="5"/>
        <v>2.4430692068114768E-2</v>
      </c>
      <c r="N53" s="1">
        <v>287.58999999999997</v>
      </c>
      <c r="O53" s="4">
        <f t="shared" si="6"/>
        <v>3.5651265799992782E-2</v>
      </c>
      <c r="P53" s="4">
        <v>2.3E-2</v>
      </c>
      <c r="S53" s="6">
        <f t="shared" si="7"/>
        <v>1.709375450165642E-2</v>
      </c>
      <c r="T53" s="6">
        <f t="shared" si="8"/>
        <v>1.9632346984197378E-2</v>
      </c>
      <c r="U53" s="6">
        <f t="shared" si="9"/>
        <v>2.2892222012502426E-2</v>
      </c>
      <c r="V53" s="6">
        <f t="shared" si="10"/>
        <v>5.5286248180491868E-3</v>
      </c>
      <c r="W53" s="6">
        <f t="shared" si="11"/>
        <v>2.2761644609057406E-2</v>
      </c>
      <c r="X53" s="6">
        <f t="shared" si="12"/>
        <v>1.4306920681147681E-3</v>
      </c>
      <c r="Y53" s="6">
        <f t="shared" si="13"/>
        <v>1.2651265799992782E-2</v>
      </c>
    </row>
    <row r="54" spans="1:25" x14ac:dyDescent="0.2">
      <c r="A54" s="2">
        <v>41883</v>
      </c>
      <c r="B54">
        <v>9.9963200000000008</v>
      </c>
      <c r="C54" s="4">
        <f t="shared" si="0"/>
        <v>-2.1080756489588071E-2</v>
      </c>
      <c r="D54">
        <v>37.943629999999999</v>
      </c>
      <c r="E54" s="4">
        <f t="shared" si="1"/>
        <v>-2.2490385628778586E-2</v>
      </c>
      <c r="F54">
        <v>50.888035000000002</v>
      </c>
      <c r="G54" s="4">
        <f t="shared" si="2"/>
        <v>-3.4750384853376004E-2</v>
      </c>
      <c r="H54">
        <v>10.22941</v>
      </c>
      <c r="I54" s="4">
        <f t="shared" si="3"/>
        <v>-2.7027001320199862E-2</v>
      </c>
      <c r="J54">
        <v>29.276744999999998</v>
      </c>
      <c r="K54" s="4">
        <f t="shared" si="4"/>
        <v>-3.8751707899325361E-2</v>
      </c>
      <c r="L54" s="1">
        <v>247.23</v>
      </c>
      <c r="M54" s="5">
        <f t="shared" si="5"/>
        <v>-1.4037886340977135E-2</v>
      </c>
      <c r="N54" s="1">
        <v>277.69</v>
      </c>
      <c r="O54" s="4">
        <f t="shared" si="6"/>
        <v>-4.5476419634263743E-2</v>
      </c>
      <c r="P54" s="4">
        <v>2.53E-2</v>
      </c>
      <c r="S54" s="6">
        <f t="shared" si="7"/>
        <v>-4.6380756489588074E-2</v>
      </c>
      <c r="T54" s="6">
        <f t="shared" si="8"/>
        <v>-4.7790385628778589E-2</v>
      </c>
      <c r="U54" s="6">
        <f t="shared" si="9"/>
        <v>-6.0050384853376007E-2</v>
      </c>
      <c r="V54" s="6">
        <f t="shared" si="10"/>
        <v>-5.2327001320199865E-2</v>
      </c>
      <c r="W54" s="6">
        <f t="shared" si="11"/>
        <v>-6.4051707899325364E-2</v>
      </c>
      <c r="X54" s="6">
        <f t="shared" si="12"/>
        <v>-3.9337886340977138E-2</v>
      </c>
      <c r="Y54" s="6">
        <f t="shared" si="13"/>
        <v>-7.0776419634263746E-2</v>
      </c>
    </row>
    <row r="55" spans="1:25" x14ac:dyDescent="0.2">
      <c r="A55" s="2">
        <v>41852</v>
      </c>
      <c r="B55">
        <v>10.211588000000001</v>
      </c>
      <c r="C55" s="4">
        <f t="shared" si="0"/>
        <v>5.6703013598097929E-2</v>
      </c>
      <c r="D55">
        <v>38.816631000000001</v>
      </c>
      <c r="E55" s="4">
        <f t="shared" si="1"/>
        <v>5.5875572135250406E-2</v>
      </c>
      <c r="F55">
        <v>52.720078000000001</v>
      </c>
      <c r="G55" s="4">
        <f t="shared" si="2"/>
        <v>4.5793176217555853E-2</v>
      </c>
      <c r="H55">
        <v>10.51356</v>
      </c>
      <c r="I55" s="4">
        <f t="shared" si="3"/>
        <v>5.3076727372526555E-2</v>
      </c>
      <c r="J55">
        <v>30.457006</v>
      </c>
      <c r="K55" s="4">
        <f t="shared" si="4"/>
        <v>4.807914594419227E-2</v>
      </c>
      <c r="L55" s="1">
        <v>250.75</v>
      </c>
      <c r="M55" s="5">
        <f t="shared" si="5"/>
        <v>4.002488593944431E-2</v>
      </c>
      <c r="N55" s="1">
        <v>290.92</v>
      </c>
      <c r="O55" s="4">
        <f t="shared" si="6"/>
        <v>5.0821744627054244E-2</v>
      </c>
      <c r="P55" s="4">
        <v>2.4199999999999999E-2</v>
      </c>
      <c r="S55" s="6">
        <f t="shared" si="7"/>
        <v>3.250301359809793E-2</v>
      </c>
      <c r="T55" s="6">
        <f t="shared" si="8"/>
        <v>3.1675572135250407E-2</v>
      </c>
      <c r="U55" s="6">
        <f t="shared" si="9"/>
        <v>2.1593176217555854E-2</v>
      </c>
      <c r="V55" s="6">
        <f t="shared" si="10"/>
        <v>2.8876727372526556E-2</v>
      </c>
      <c r="W55" s="6">
        <f t="shared" si="11"/>
        <v>2.387914594419227E-2</v>
      </c>
      <c r="X55" s="6">
        <f t="shared" si="12"/>
        <v>1.5824885939444311E-2</v>
      </c>
      <c r="Y55" s="6">
        <f t="shared" si="13"/>
        <v>2.6621744627054245E-2</v>
      </c>
    </row>
    <row r="56" spans="1:25" x14ac:dyDescent="0.2">
      <c r="A56" s="2">
        <v>41821</v>
      </c>
      <c r="B56">
        <v>9.6636310000000005</v>
      </c>
      <c r="C56" s="4">
        <f t="shared" si="0"/>
        <v>-2.7109975402983433E-2</v>
      </c>
      <c r="D56">
        <v>36.762504999999997</v>
      </c>
      <c r="E56" s="4">
        <f t="shared" si="1"/>
        <v>-2.9321958409649795E-2</v>
      </c>
      <c r="F56">
        <v>50.411572</v>
      </c>
      <c r="G56" s="4">
        <f t="shared" si="2"/>
        <v>-2.8955505185410457E-2</v>
      </c>
      <c r="H56">
        <v>9.9836600000000004</v>
      </c>
      <c r="I56" s="4">
        <f t="shared" si="3"/>
        <v>-3.1296570834144721E-2</v>
      </c>
      <c r="J56">
        <v>29.059833999999999</v>
      </c>
      <c r="K56" s="4">
        <f t="shared" si="4"/>
        <v>-4.4873267171311348E-2</v>
      </c>
      <c r="L56" s="1">
        <v>241.1</v>
      </c>
      <c r="M56" s="5">
        <f t="shared" si="5"/>
        <v>-1.3825261780104681E-2</v>
      </c>
      <c r="N56" s="1">
        <v>276.85000000000002</v>
      </c>
      <c r="O56" s="4">
        <f t="shared" si="6"/>
        <v>-4.2737111441512932E-2</v>
      </c>
      <c r="P56" s="4">
        <v>2.5399999999999999E-2</v>
      </c>
      <c r="S56" s="6">
        <f t="shared" si="7"/>
        <v>-5.2509975402983432E-2</v>
      </c>
      <c r="T56" s="6">
        <f t="shared" si="8"/>
        <v>-5.4721958409649794E-2</v>
      </c>
      <c r="U56" s="6">
        <f t="shared" si="9"/>
        <v>-5.4355505185410456E-2</v>
      </c>
      <c r="V56" s="6">
        <f t="shared" si="10"/>
        <v>-5.669657083414472E-2</v>
      </c>
      <c r="W56" s="6">
        <f t="shared" si="11"/>
        <v>-7.0273267171311354E-2</v>
      </c>
      <c r="X56" s="6">
        <f t="shared" si="12"/>
        <v>-3.922526178010468E-2</v>
      </c>
      <c r="Y56" s="6">
        <f t="shared" si="13"/>
        <v>-6.8137111441512938E-2</v>
      </c>
    </row>
    <row r="57" spans="1:25" x14ac:dyDescent="0.2">
      <c r="A57" s="2">
        <v>41791</v>
      </c>
      <c r="B57">
        <v>9.932912</v>
      </c>
      <c r="C57" s="4">
        <f t="shared" si="0"/>
        <v>3.4485552640242334E-2</v>
      </c>
      <c r="D57">
        <v>37.873016</v>
      </c>
      <c r="E57" s="4">
        <f t="shared" si="1"/>
        <v>3.4906159767167599E-2</v>
      </c>
      <c r="F57">
        <v>51.914791000000001</v>
      </c>
      <c r="G57" s="4">
        <f t="shared" si="2"/>
        <v>3.6025246349595363E-2</v>
      </c>
      <c r="H57">
        <v>10.306209000000001</v>
      </c>
      <c r="I57" s="4">
        <f t="shared" si="3"/>
        <v>2.2086984721071623E-2</v>
      </c>
      <c r="J57">
        <v>30.425108000000002</v>
      </c>
      <c r="K57" s="4">
        <f t="shared" si="4"/>
        <v>6.6174939535742938E-2</v>
      </c>
      <c r="L57" s="1">
        <v>244.48</v>
      </c>
      <c r="M57" s="5">
        <f t="shared" si="5"/>
        <v>2.0665469878512033E-2</v>
      </c>
      <c r="N57" s="1">
        <v>289.20999999999998</v>
      </c>
      <c r="O57" s="4">
        <f t="shared" si="6"/>
        <v>4.1372605501944326E-2</v>
      </c>
      <c r="P57" s="4">
        <v>2.5999999999999999E-2</v>
      </c>
      <c r="S57" s="6">
        <f t="shared" si="7"/>
        <v>8.4855526402423352E-3</v>
      </c>
      <c r="T57" s="6">
        <f t="shared" si="8"/>
        <v>8.9061597671676006E-3</v>
      </c>
      <c r="U57" s="6">
        <f t="shared" si="9"/>
        <v>1.0025246349595365E-2</v>
      </c>
      <c r="V57" s="6">
        <f t="shared" si="10"/>
        <v>-3.9130152789283758E-3</v>
      </c>
      <c r="W57" s="6">
        <f t="shared" si="11"/>
        <v>4.0174939535742943E-2</v>
      </c>
      <c r="X57" s="6">
        <f t="shared" si="12"/>
        <v>-5.334530121487966E-3</v>
      </c>
      <c r="Y57" s="6">
        <f t="shared" si="13"/>
        <v>1.5372605501944327E-2</v>
      </c>
    </row>
    <row r="58" spans="1:25" x14ac:dyDescent="0.2">
      <c r="A58" s="2">
        <v>41760</v>
      </c>
      <c r="B58">
        <v>9.6017890000000001</v>
      </c>
      <c r="C58" s="4">
        <f t="shared" si="0"/>
        <v>3.257855867276449E-2</v>
      </c>
      <c r="D58">
        <v>36.595604000000002</v>
      </c>
      <c r="E58" s="4">
        <f t="shared" si="1"/>
        <v>2.7577541442743936E-2</v>
      </c>
      <c r="F58">
        <v>50.109580999999999</v>
      </c>
      <c r="G58" s="4">
        <f t="shared" si="2"/>
        <v>1.4400148960775683E-2</v>
      </c>
      <c r="H58">
        <v>10.083494999999999</v>
      </c>
      <c r="I58" s="4">
        <f t="shared" si="3"/>
        <v>8.1303535730807397E-2</v>
      </c>
      <c r="J58">
        <v>28.536694000000001</v>
      </c>
      <c r="K58" s="4">
        <f t="shared" si="4"/>
        <v>1.2678327798444133E-2</v>
      </c>
      <c r="L58" s="1">
        <v>239.53</v>
      </c>
      <c r="M58" s="5">
        <f t="shared" si="5"/>
        <v>2.3501260522155176E-2</v>
      </c>
      <c r="N58" s="1">
        <v>277.72000000000003</v>
      </c>
      <c r="O58" s="4">
        <f t="shared" si="6"/>
        <v>1.7736734095573192E-2</v>
      </c>
      <c r="P58" s="4">
        <v>2.5600000000000001E-2</v>
      </c>
      <c r="S58" s="6">
        <f t="shared" si="7"/>
        <v>6.9785586727644892E-3</v>
      </c>
      <c r="T58" s="6">
        <f t="shared" si="8"/>
        <v>1.9775414427439346E-3</v>
      </c>
      <c r="U58" s="6">
        <f t="shared" si="9"/>
        <v>-1.1199851039224318E-2</v>
      </c>
      <c r="V58" s="6">
        <f t="shared" si="10"/>
        <v>5.5703535730807399E-2</v>
      </c>
      <c r="W58" s="6">
        <f t="shared" si="11"/>
        <v>-1.2921672201555868E-2</v>
      </c>
      <c r="X58" s="6">
        <f t="shared" si="12"/>
        <v>-2.098739477844825E-3</v>
      </c>
      <c r="Y58" s="6">
        <f t="shared" si="13"/>
        <v>-7.863265904426809E-3</v>
      </c>
    </row>
    <row r="59" spans="1:25" x14ac:dyDescent="0.2">
      <c r="A59" s="2">
        <v>41730</v>
      </c>
      <c r="B59">
        <v>9.2988459999999993</v>
      </c>
      <c r="C59" s="4">
        <f t="shared" si="0"/>
        <v>-2.838217990597558E-2</v>
      </c>
      <c r="D59">
        <v>35.613472000000002</v>
      </c>
      <c r="E59" s="4">
        <f t="shared" si="1"/>
        <v>-3.5801287974584706E-2</v>
      </c>
      <c r="F59">
        <v>49.398238999999997</v>
      </c>
      <c r="G59" s="4">
        <f t="shared" si="2"/>
        <v>-1.656642951336007E-2</v>
      </c>
      <c r="H59">
        <v>9.3253140000000005</v>
      </c>
      <c r="I59" s="4">
        <f t="shared" si="3"/>
        <v>-5.8565358451410754E-2</v>
      </c>
      <c r="J59">
        <v>28.179425999999999</v>
      </c>
      <c r="K59" s="4">
        <f t="shared" si="4"/>
        <v>-6.1411141469872144E-2</v>
      </c>
      <c r="L59" s="1">
        <v>234.03</v>
      </c>
      <c r="M59" s="5">
        <f t="shared" si="5"/>
        <v>7.3605371900826722E-3</v>
      </c>
      <c r="N59" s="1">
        <v>272.88</v>
      </c>
      <c r="O59" s="4">
        <f t="shared" si="6"/>
        <v>-1.5619927131055866E-2</v>
      </c>
      <c r="P59" s="4">
        <v>2.7099999999999999E-2</v>
      </c>
      <c r="S59" s="6">
        <f t="shared" si="7"/>
        <v>-5.5482179905975579E-2</v>
      </c>
      <c r="T59" s="6">
        <f t="shared" si="8"/>
        <v>-6.2901287974584705E-2</v>
      </c>
      <c r="U59" s="6">
        <f t="shared" si="9"/>
        <v>-4.3666429513360069E-2</v>
      </c>
      <c r="V59" s="6">
        <f t="shared" si="10"/>
        <v>-8.5665358451410753E-2</v>
      </c>
      <c r="W59" s="6">
        <f t="shared" si="11"/>
        <v>-8.8511141469872143E-2</v>
      </c>
      <c r="X59" s="6">
        <f t="shared" si="12"/>
        <v>-1.9739462809917327E-2</v>
      </c>
      <c r="Y59" s="6">
        <f t="shared" si="13"/>
        <v>-4.2719927131055865E-2</v>
      </c>
    </row>
    <row r="60" spans="1:25" x14ac:dyDescent="0.2">
      <c r="A60" s="2">
        <v>41699</v>
      </c>
      <c r="B60">
        <v>9.5704770000000003</v>
      </c>
      <c r="C60" s="4">
        <f t="shared" si="0"/>
        <v>-3.5652381396696797E-2</v>
      </c>
      <c r="D60">
        <v>36.935822000000002</v>
      </c>
      <c r="E60" s="4">
        <f t="shared" si="1"/>
        <v>-4.2754948776802304E-2</v>
      </c>
      <c r="F60">
        <v>50.230376999999997</v>
      </c>
      <c r="G60" s="4">
        <f t="shared" si="2"/>
        <v>-1.6942515327939223E-2</v>
      </c>
      <c r="H60">
        <v>9.9054289999999998</v>
      </c>
      <c r="I60" s="4">
        <f t="shared" si="3"/>
        <v>4.4118183883057327E-3</v>
      </c>
      <c r="J60">
        <v>30.023184000000001</v>
      </c>
      <c r="K60" s="4">
        <f t="shared" si="4"/>
        <v>-3.8217663562700843E-2</v>
      </c>
      <c r="L60" s="1">
        <v>232.32</v>
      </c>
      <c r="M60" s="5">
        <f t="shared" si="5"/>
        <v>8.4208698671759397E-3</v>
      </c>
      <c r="N60" s="1">
        <v>277.20999999999998</v>
      </c>
      <c r="O60" s="4">
        <f t="shared" si="6"/>
        <v>3.6931098157064746E-3</v>
      </c>
      <c r="P60" s="4">
        <v>2.7199999999999998E-2</v>
      </c>
      <c r="S60" s="6">
        <f t="shared" si="7"/>
        <v>-6.2852381396696799E-2</v>
      </c>
      <c r="T60" s="6">
        <f t="shared" si="8"/>
        <v>-6.9954948776802306E-2</v>
      </c>
      <c r="U60" s="6">
        <f t="shared" si="9"/>
        <v>-4.4142515327939225E-2</v>
      </c>
      <c r="V60" s="6">
        <f t="shared" si="10"/>
        <v>-2.2788181611694266E-2</v>
      </c>
      <c r="W60" s="6">
        <f t="shared" si="11"/>
        <v>-6.5417663562700845E-2</v>
      </c>
      <c r="X60" s="6">
        <f t="shared" si="12"/>
        <v>-1.8779130132824059E-2</v>
      </c>
      <c r="Y60" s="6">
        <f t="shared" si="13"/>
        <v>-2.3506890184293524E-2</v>
      </c>
    </row>
    <row r="61" spans="1:25" x14ac:dyDescent="0.2">
      <c r="A61" s="2">
        <v>41671</v>
      </c>
      <c r="B61">
        <v>9.9243020000000008</v>
      </c>
      <c r="C61" s="4">
        <f t="shared" si="0"/>
        <v>7.0924234308157086E-2</v>
      </c>
      <c r="D61">
        <v>38.585545000000003</v>
      </c>
      <c r="E61" s="4">
        <f t="shared" si="1"/>
        <v>6.2577334214115821E-2</v>
      </c>
      <c r="F61">
        <v>51.096072999999997</v>
      </c>
      <c r="G61" s="4">
        <f t="shared" si="2"/>
        <v>4.890495964895325E-2</v>
      </c>
      <c r="H61">
        <v>9.8619199999999996</v>
      </c>
      <c r="I61" s="4">
        <f t="shared" si="3"/>
        <v>5.5081544813673666E-2</v>
      </c>
      <c r="J61">
        <v>31.216194000000002</v>
      </c>
      <c r="K61" s="4">
        <f t="shared" si="4"/>
        <v>6.4852984784902423E-2</v>
      </c>
      <c r="L61" s="1">
        <v>230.38</v>
      </c>
      <c r="M61" s="5">
        <f t="shared" si="5"/>
        <v>4.5755787562414829E-2</v>
      </c>
      <c r="N61" s="1">
        <v>276.19</v>
      </c>
      <c r="O61" s="4">
        <f t="shared" si="6"/>
        <v>4.8836061215964843E-2</v>
      </c>
      <c r="P61" s="4">
        <v>2.7099999999999999E-2</v>
      </c>
      <c r="S61" s="6">
        <f t="shared" si="7"/>
        <v>4.3824234308157087E-2</v>
      </c>
      <c r="T61" s="6">
        <f t="shared" si="8"/>
        <v>3.5477334214115822E-2</v>
      </c>
      <c r="U61" s="6">
        <f t="shared" si="9"/>
        <v>2.1804959648953251E-2</v>
      </c>
      <c r="V61" s="6">
        <f t="shared" si="10"/>
        <v>2.7981544813673667E-2</v>
      </c>
      <c r="W61" s="6">
        <f t="shared" si="11"/>
        <v>3.7752984784902424E-2</v>
      </c>
      <c r="X61" s="6">
        <f t="shared" si="12"/>
        <v>1.865578756241483E-2</v>
      </c>
      <c r="Y61" s="6">
        <f t="shared" si="13"/>
        <v>2.1736061215964844E-2</v>
      </c>
    </row>
    <row r="62" spans="1:25" x14ac:dyDescent="0.2">
      <c r="A62" s="2">
        <v>41640</v>
      </c>
      <c r="B62">
        <v>9.2670440000000003</v>
      </c>
      <c r="C62" s="4">
        <f t="shared" si="0"/>
        <v>6.3299708422964507E-2</v>
      </c>
      <c r="D62">
        <v>36.313164</v>
      </c>
      <c r="E62" s="4">
        <f t="shared" si="1"/>
        <v>8.8478664475721835E-4</v>
      </c>
      <c r="F62">
        <v>48.713729999999998</v>
      </c>
      <c r="G62" s="4">
        <f t="shared" si="2"/>
        <v>5.9493543445707342E-2</v>
      </c>
      <c r="H62">
        <v>9.3470689999999994</v>
      </c>
      <c r="I62" s="4">
        <f t="shared" si="3"/>
        <v>8.9829802980443407E-3</v>
      </c>
      <c r="J62">
        <v>29.315027000000001</v>
      </c>
      <c r="K62" s="4">
        <f t="shared" si="4"/>
        <v>6.2101524348876946E-2</v>
      </c>
      <c r="L62" s="1">
        <v>220.3</v>
      </c>
      <c r="M62" s="5">
        <f t="shared" si="5"/>
        <v>-3.4576449450019697E-2</v>
      </c>
      <c r="N62" s="1">
        <v>263.33</v>
      </c>
      <c r="O62" s="4">
        <f t="shared" si="6"/>
        <v>-2.1223609872138116E-2</v>
      </c>
      <c r="P62" s="4">
        <v>2.86E-2</v>
      </c>
      <c r="S62" s="6">
        <f t="shared" si="7"/>
        <v>3.4699708422964506E-2</v>
      </c>
      <c r="T62" s="6">
        <f t="shared" si="8"/>
        <v>-2.7715213355242782E-2</v>
      </c>
      <c r="U62" s="6">
        <f t="shared" si="9"/>
        <v>3.0893543445707342E-2</v>
      </c>
      <c r="V62" s="6">
        <f t="shared" si="10"/>
        <v>-1.961701970195566E-2</v>
      </c>
      <c r="W62" s="6">
        <f t="shared" si="11"/>
        <v>3.3501524348876946E-2</v>
      </c>
      <c r="X62" s="6">
        <f t="shared" si="12"/>
        <v>-6.3176449450019698E-2</v>
      </c>
      <c r="Y62" s="6">
        <f t="shared" si="13"/>
        <v>-4.9823609872138117E-2</v>
      </c>
    </row>
    <row r="63" spans="1:25" x14ac:dyDescent="0.2">
      <c r="A63" s="2">
        <v>41609</v>
      </c>
      <c r="B63">
        <v>8.7153639999999992</v>
      </c>
      <c r="C63" s="4">
        <f t="shared" si="0"/>
        <v>-3.8575611353225292E-2</v>
      </c>
      <c r="D63">
        <v>36.281063000000003</v>
      </c>
      <c r="E63" s="4">
        <f t="shared" si="1"/>
        <v>2.9695631400199041E-2</v>
      </c>
      <c r="F63">
        <v>45.978316999999997</v>
      </c>
      <c r="G63" s="4">
        <f t="shared" si="2"/>
        <v>-2.5833126437123544E-2</v>
      </c>
      <c r="H63">
        <v>9.263852</v>
      </c>
      <c r="I63" s="4">
        <f t="shared" si="3"/>
        <v>-9.6942264486206131E-3</v>
      </c>
      <c r="J63">
        <v>27.600964999999999</v>
      </c>
      <c r="K63" s="4">
        <f t="shared" si="4"/>
        <v>-3.5840772295280487E-2</v>
      </c>
      <c r="L63" s="1">
        <v>228.19</v>
      </c>
      <c r="M63" s="5">
        <f t="shared" si="5"/>
        <v>2.5296549245147348E-2</v>
      </c>
      <c r="N63" s="1">
        <v>269.04000000000002</v>
      </c>
      <c r="O63" s="4">
        <f t="shared" si="6"/>
        <v>3.0883592612460653E-2</v>
      </c>
      <c r="P63" s="4">
        <v>2.9000000000000001E-2</v>
      </c>
      <c r="S63" s="6">
        <f t="shared" si="7"/>
        <v>-6.757561135322529E-2</v>
      </c>
      <c r="T63" s="6">
        <f t="shared" si="8"/>
        <v>6.9563140019903921E-4</v>
      </c>
      <c r="U63" s="6">
        <f t="shared" si="9"/>
        <v>-5.4833126437123542E-2</v>
      </c>
      <c r="V63" s="6">
        <f t="shared" si="10"/>
        <v>-3.8694226448620611E-2</v>
      </c>
      <c r="W63" s="6">
        <f t="shared" si="11"/>
        <v>-6.4840772295280485E-2</v>
      </c>
      <c r="X63" s="6">
        <f t="shared" si="12"/>
        <v>-3.7034507548526531E-3</v>
      </c>
      <c r="Y63" s="6">
        <f t="shared" si="13"/>
        <v>1.8835926124606515E-3</v>
      </c>
    </row>
    <row r="64" spans="1:25" x14ac:dyDescent="0.2">
      <c r="A64" s="2">
        <v>41579</v>
      </c>
      <c r="B64">
        <v>9.0650539999999999</v>
      </c>
      <c r="C64" s="4">
        <f t="shared" si="0"/>
        <v>2.4316090876013829E-2</v>
      </c>
      <c r="D64">
        <v>35.234744999999997</v>
      </c>
      <c r="E64" s="4">
        <f t="shared" si="1"/>
        <v>2.1969768096892217E-2</v>
      </c>
      <c r="F64">
        <v>47.197578</v>
      </c>
      <c r="G64" s="4">
        <f t="shared" si="2"/>
        <v>1.8957995489325086E-2</v>
      </c>
      <c r="H64">
        <v>9.3545370000000005</v>
      </c>
      <c r="I64" s="4">
        <f t="shared" si="3"/>
        <v>3.1538521848471834E-2</v>
      </c>
      <c r="J64">
        <v>28.626978000000001</v>
      </c>
      <c r="K64" s="4">
        <f t="shared" si="4"/>
        <v>4.0997825564892842E-2</v>
      </c>
      <c r="L64" s="1">
        <v>222.56</v>
      </c>
      <c r="M64" s="5">
        <f t="shared" si="5"/>
        <v>3.0465783868876883E-2</v>
      </c>
      <c r="N64" s="1">
        <v>260.98</v>
      </c>
      <c r="O64" s="4">
        <f t="shared" si="6"/>
        <v>1.3239119462670423E-2</v>
      </c>
      <c r="P64" s="4">
        <v>2.7199999999999998E-2</v>
      </c>
      <c r="S64" s="6">
        <f t="shared" si="7"/>
        <v>-2.883909123986169E-3</v>
      </c>
      <c r="T64" s="6">
        <f t="shared" si="8"/>
        <v>-5.2302319031077814E-3</v>
      </c>
      <c r="U64" s="6">
        <f t="shared" si="9"/>
        <v>-8.2420045106749128E-3</v>
      </c>
      <c r="V64" s="6">
        <f t="shared" si="10"/>
        <v>4.3385218484718359E-3</v>
      </c>
      <c r="W64" s="6">
        <f t="shared" si="11"/>
        <v>1.3797825564892844E-2</v>
      </c>
      <c r="X64" s="6">
        <f t="shared" si="12"/>
        <v>3.2657838688768849E-3</v>
      </c>
      <c r="Y64" s="6">
        <f t="shared" si="13"/>
        <v>-1.3960880537329575E-2</v>
      </c>
    </row>
    <row r="65" spans="1:25" x14ac:dyDescent="0.2">
      <c r="A65" s="2">
        <v>41548</v>
      </c>
      <c r="B65">
        <v>8.8498599999999996</v>
      </c>
      <c r="C65" s="4">
        <f t="shared" si="0"/>
        <v>2.4922098897629752E-2</v>
      </c>
      <c r="D65">
        <v>34.477286999999997</v>
      </c>
      <c r="E65" s="4">
        <f t="shared" si="1"/>
        <v>1.2250337932662392E-2</v>
      </c>
      <c r="F65">
        <v>46.319454</v>
      </c>
      <c r="G65" s="4">
        <f t="shared" si="2"/>
        <v>2.3022179634078377E-2</v>
      </c>
      <c r="H65">
        <v>9.0685289999999998</v>
      </c>
      <c r="I65" s="4">
        <f t="shared" si="3"/>
        <v>3.9168690624135083E-2</v>
      </c>
      <c r="J65">
        <v>27.499555999999998</v>
      </c>
      <c r="K65" s="4">
        <f t="shared" si="4"/>
        <v>1.3186783630837251E-2</v>
      </c>
      <c r="L65" s="1">
        <v>215.98</v>
      </c>
      <c r="M65" s="5">
        <f t="shared" si="5"/>
        <v>4.5958642064990896E-2</v>
      </c>
      <c r="N65" s="1">
        <v>257.57</v>
      </c>
      <c r="O65" s="4">
        <f t="shared" si="6"/>
        <v>3.7125025166096171E-2</v>
      </c>
      <c r="P65" s="4">
        <v>2.6200000000000001E-2</v>
      </c>
      <c r="S65" s="6">
        <f t="shared" si="7"/>
        <v>-1.2779011023702491E-3</v>
      </c>
      <c r="T65" s="6">
        <f t="shared" si="8"/>
        <v>-1.3949662067337609E-2</v>
      </c>
      <c r="U65" s="6">
        <f t="shared" si="9"/>
        <v>-3.1778203659216242E-3</v>
      </c>
      <c r="V65" s="6">
        <f t="shared" si="10"/>
        <v>1.2968690624135082E-2</v>
      </c>
      <c r="W65" s="6">
        <f t="shared" si="11"/>
        <v>-1.301321636916275E-2</v>
      </c>
      <c r="X65" s="6">
        <f t="shared" si="12"/>
        <v>1.9758642064990894E-2</v>
      </c>
      <c r="Y65" s="6">
        <f t="shared" si="13"/>
        <v>1.0925025166096169E-2</v>
      </c>
    </row>
    <row r="66" spans="1:25" x14ac:dyDescent="0.2">
      <c r="A66" s="2">
        <v>41518</v>
      </c>
      <c r="B66">
        <v>8.6346659999999993</v>
      </c>
      <c r="C66" s="4">
        <f t="shared" si="0"/>
        <v>5.6766658487167998E-2</v>
      </c>
      <c r="D66">
        <v>34.060040000000001</v>
      </c>
      <c r="E66" s="4">
        <f t="shared" si="1"/>
        <v>6.0563788321929879E-2</v>
      </c>
      <c r="F66">
        <v>45.277076999999998</v>
      </c>
      <c r="G66" s="4">
        <f t="shared" si="2"/>
        <v>5.2577575070154925E-2</v>
      </c>
      <c r="H66">
        <v>8.7267150000000004</v>
      </c>
      <c r="I66" s="4">
        <f t="shared" si="3"/>
        <v>5.1260469580754142E-2</v>
      </c>
      <c r="J66">
        <v>27.141645</v>
      </c>
      <c r="K66" s="4">
        <f t="shared" si="4"/>
        <v>6.4078665853248618E-2</v>
      </c>
      <c r="L66" s="1">
        <v>206.49</v>
      </c>
      <c r="M66" s="5">
        <f t="shared" si="5"/>
        <v>3.1367064582188631E-2</v>
      </c>
      <c r="N66" s="1">
        <v>248.35</v>
      </c>
      <c r="O66" s="4">
        <f t="shared" si="6"/>
        <v>5.2107604321118384E-2</v>
      </c>
      <c r="P66" s="4">
        <v>2.81E-2</v>
      </c>
      <c r="S66" s="6">
        <f t="shared" si="7"/>
        <v>2.8666658487167998E-2</v>
      </c>
      <c r="T66" s="6">
        <f t="shared" si="8"/>
        <v>3.2463788321929879E-2</v>
      </c>
      <c r="U66" s="6">
        <f t="shared" si="9"/>
        <v>2.4477575070154925E-2</v>
      </c>
      <c r="V66" s="6">
        <f t="shared" si="10"/>
        <v>2.3160469580754142E-2</v>
      </c>
      <c r="W66" s="6">
        <f t="shared" si="11"/>
        <v>3.5978665853248618E-2</v>
      </c>
      <c r="X66" s="6">
        <f t="shared" si="12"/>
        <v>3.2670645821886307E-3</v>
      </c>
      <c r="Y66" s="6">
        <f t="shared" si="13"/>
        <v>2.4007604321118384E-2</v>
      </c>
    </row>
    <row r="67" spans="1:25" x14ac:dyDescent="0.2">
      <c r="A67" s="2">
        <v>41487</v>
      </c>
      <c r="B67">
        <v>8.1708350000000003</v>
      </c>
      <c r="C67" s="4">
        <f t="shared" si="0"/>
        <v>-8.9940668219044007E-3</v>
      </c>
      <c r="D67">
        <v>32.115031999999999</v>
      </c>
      <c r="E67" s="4">
        <f t="shared" si="1"/>
        <v>-1.3993177508898391E-2</v>
      </c>
      <c r="F67">
        <v>43.015430000000002</v>
      </c>
      <c r="G67" s="4">
        <f t="shared" si="2"/>
        <v>-1.5186647680781373E-2</v>
      </c>
      <c r="H67">
        <v>8.3011920000000003</v>
      </c>
      <c r="I67" s="4">
        <f t="shared" si="3"/>
        <v>-2.6186655792806102E-2</v>
      </c>
      <c r="J67">
        <v>25.507179000000001</v>
      </c>
      <c r="K67" s="4">
        <f t="shared" si="4"/>
        <v>4.6793031909597715E-4</v>
      </c>
      <c r="L67" s="1">
        <v>200.21</v>
      </c>
      <c r="M67" s="5">
        <f t="shared" si="5"/>
        <v>-2.8955281792608423E-2</v>
      </c>
      <c r="N67" s="1">
        <v>236.05</v>
      </c>
      <c r="O67" s="4">
        <f t="shared" si="6"/>
        <v>-3.7473495351492359E-2</v>
      </c>
      <c r="P67" s="4">
        <v>2.7400000000000001E-2</v>
      </c>
      <c r="S67" s="6">
        <f t="shared" si="7"/>
        <v>-3.6394066821904401E-2</v>
      </c>
      <c r="T67" s="6">
        <f t="shared" si="8"/>
        <v>-4.1393177508898392E-2</v>
      </c>
      <c r="U67" s="6">
        <f t="shared" si="9"/>
        <v>-4.2586647680781374E-2</v>
      </c>
      <c r="V67" s="6">
        <f t="shared" si="10"/>
        <v>-5.3586655792806102E-2</v>
      </c>
      <c r="W67" s="6">
        <f t="shared" si="11"/>
        <v>-2.6932069680904024E-2</v>
      </c>
      <c r="X67" s="6">
        <f t="shared" si="12"/>
        <v>-5.6355281792608423E-2</v>
      </c>
      <c r="Y67" s="6">
        <f t="shared" si="13"/>
        <v>-6.4873495351492366E-2</v>
      </c>
    </row>
    <row r="68" spans="1:25" x14ac:dyDescent="0.2">
      <c r="A68" s="2">
        <v>41456</v>
      </c>
      <c r="B68">
        <v>8.2449910000000006</v>
      </c>
      <c r="C68" s="4">
        <f t="shared" ref="C68:C123" si="14">(B68/B69)-1</f>
        <v>7.9375629281915439E-2</v>
      </c>
      <c r="D68">
        <v>32.570801000000003</v>
      </c>
      <c r="E68" s="4">
        <f t="shared" ref="E68:E123" si="15">(D68/D69)-1</f>
        <v>7.568377061979259E-2</v>
      </c>
      <c r="F68">
        <v>43.678764000000001</v>
      </c>
      <c r="G68" s="4">
        <f t="shared" ref="G68:G123" si="16">(F68/F69)-1</f>
        <v>6.5167125134756088E-2</v>
      </c>
      <c r="H68">
        <v>8.5244180000000007</v>
      </c>
      <c r="I68" s="4">
        <f t="shared" ref="I68:I123" si="17">(H68/H69)-1</f>
        <v>6.2608691099567793E-2</v>
      </c>
      <c r="J68">
        <v>25.495249000000001</v>
      </c>
      <c r="K68" s="4">
        <f t="shared" ref="K68:K123" si="18">(J68/J69)-1</f>
        <v>7.3869224013124013E-2</v>
      </c>
      <c r="L68" s="1">
        <v>206.18</v>
      </c>
      <c r="M68" s="5">
        <f t="shared" ref="M68:M123" si="19">(L68/L69)-1</f>
        <v>5.0920026504918781E-2</v>
      </c>
      <c r="N68" s="1">
        <v>245.24</v>
      </c>
      <c r="O68" s="4">
        <f t="shared" ref="O68:O123" si="20">(N68/N69)-1</f>
        <v>6.1966829775256471E-2</v>
      </c>
      <c r="P68" s="4">
        <v>2.58E-2</v>
      </c>
      <c r="S68" s="6">
        <f t="shared" ref="S68:S123" si="21">C68-P68</f>
        <v>5.3575629281915435E-2</v>
      </c>
      <c r="T68" s="6">
        <f t="shared" ref="T68:T123" si="22">E68-P68</f>
        <v>4.9883770619792586E-2</v>
      </c>
      <c r="U68" s="6">
        <f t="shared" ref="U68:U123" si="23">G68-P68</f>
        <v>3.9367125134756084E-2</v>
      </c>
      <c r="V68" s="6">
        <f t="shared" ref="V68:V123" si="24">I68-P68</f>
        <v>3.6808691099567789E-2</v>
      </c>
      <c r="W68" s="6">
        <f t="shared" ref="W68:W123" si="25">K68-P68</f>
        <v>4.8069224013124009E-2</v>
      </c>
      <c r="X68" s="6">
        <f t="shared" ref="X68:X123" si="26">M68-P68</f>
        <v>2.5120026504918781E-2</v>
      </c>
      <c r="Y68" s="6">
        <f t="shared" ref="Y68:Y123" si="27">O68-P68</f>
        <v>3.6166829775256468E-2</v>
      </c>
    </row>
    <row r="69" spans="1:25" x14ac:dyDescent="0.2">
      <c r="A69" s="2">
        <v>41426</v>
      </c>
      <c r="B69">
        <v>7.6386669999999999</v>
      </c>
      <c r="C69" s="4">
        <f t="shared" si="14"/>
        <v>-2.1876652231707649E-2</v>
      </c>
      <c r="D69">
        <v>30.279160000000001</v>
      </c>
      <c r="E69" s="4">
        <f t="shared" si="15"/>
        <v>-2.3395361489527255E-2</v>
      </c>
      <c r="F69">
        <v>41.006489000000002</v>
      </c>
      <c r="G69" s="4">
        <f t="shared" si="16"/>
        <v>-8.7050928951381001E-3</v>
      </c>
      <c r="H69">
        <v>8.0221610000000005</v>
      </c>
      <c r="I69" s="4">
        <f t="shared" si="17"/>
        <v>-1.0327204772046628E-2</v>
      </c>
      <c r="J69">
        <v>23.741484</v>
      </c>
      <c r="K69" s="4">
        <f t="shared" si="18"/>
        <v>4.5432218324794604E-3</v>
      </c>
      <c r="L69" s="1">
        <v>196.19</v>
      </c>
      <c r="M69" s="5">
        <f t="shared" si="19"/>
        <v>-1.3476140192085317E-2</v>
      </c>
      <c r="N69" s="1">
        <v>230.93</v>
      </c>
      <c r="O69" s="4">
        <f t="shared" si="20"/>
        <v>-1.8446890806307681E-2</v>
      </c>
      <c r="P69" s="4">
        <v>2.3E-2</v>
      </c>
      <c r="S69" s="6">
        <f t="shared" si="21"/>
        <v>-4.4876652231707649E-2</v>
      </c>
      <c r="T69" s="6">
        <f t="shared" si="22"/>
        <v>-4.6395361489527255E-2</v>
      </c>
      <c r="U69" s="6">
        <f t="shared" si="23"/>
        <v>-3.17050928951381E-2</v>
      </c>
      <c r="V69" s="6">
        <f t="shared" si="24"/>
        <v>-3.3327204772046627E-2</v>
      </c>
      <c r="W69" s="6">
        <f t="shared" si="25"/>
        <v>-1.8456778167520539E-2</v>
      </c>
      <c r="X69" s="6">
        <f t="shared" si="26"/>
        <v>-3.6476140192085317E-2</v>
      </c>
      <c r="Y69" s="6">
        <f t="shared" si="27"/>
        <v>-4.144689080630768E-2</v>
      </c>
    </row>
    <row r="70" spans="1:25" x14ac:dyDescent="0.2">
      <c r="A70" s="2">
        <v>41395</v>
      </c>
      <c r="B70">
        <v>7.8095129999999999</v>
      </c>
      <c r="C70" s="4">
        <f t="shared" si="14"/>
        <v>3.8375762027195393E-2</v>
      </c>
      <c r="D70">
        <v>31.004522000000001</v>
      </c>
      <c r="E70" s="4">
        <f t="shared" si="15"/>
        <v>4.1172745629802776E-2</v>
      </c>
      <c r="F70">
        <v>41.366588999999998</v>
      </c>
      <c r="G70" s="4">
        <f t="shared" si="16"/>
        <v>3.297066256261072E-2</v>
      </c>
      <c r="H70">
        <v>8.1058719999999997</v>
      </c>
      <c r="I70" s="4">
        <f t="shared" si="17"/>
        <v>4.2301844116449994E-2</v>
      </c>
      <c r="J70">
        <v>23.634108999999999</v>
      </c>
      <c r="K70" s="4">
        <f t="shared" si="18"/>
        <v>4.0987974693106111E-2</v>
      </c>
      <c r="L70" s="1">
        <v>198.87</v>
      </c>
      <c r="M70" s="5">
        <f t="shared" si="19"/>
        <v>2.3414985590778148E-2</v>
      </c>
      <c r="N70" s="1">
        <v>235.27</v>
      </c>
      <c r="O70" s="4">
        <f t="shared" si="20"/>
        <v>2.2601816838353717E-2</v>
      </c>
      <c r="P70" s="4">
        <v>1.9300000000000001E-2</v>
      </c>
      <c r="S70" s="6">
        <f t="shared" si="21"/>
        <v>1.9075762027195391E-2</v>
      </c>
      <c r="T70" s="6">
        <f t="shared" si="22"/>
        <v>2.1872745629802775E-2</v>
      </c>
      <c r="U70" s="6">
        <f t="shared" si="23"/>
        <v>1.3670662562610719E-2</v>
      </c>
      <c r="V70" s="6">
        <f t="shared" si="24"/>
        <v>2.3001844116449992E-2</v>
      </c>
      <c r="W70" s="6">
        <f t="shared" si="25"/>
        <v>2.1687974693106109E-2</v>
      </c>
      <c r="X70" s="6">
        <f t="shared" si="26"/>
        <v>4.1149855907781467E-3</v>
      </c>
      <c r="Y70" s="6">
        <f t="shared" si="27"/>
        <v>3.3018168383537154E-3</v>
      </c>
    </row>
    <row r="71" spans="1:25" x14ac:dyDescent="0.2">
      <c r="A71" s="2">
        <v>41365</v>
      </c>
      <c r="B71">
        <v>7.5208930000000001</v>
      </c>
      <c r="C71" s="4">
        <f t="shared" si="14"/>
        <v>2.283980327359636E-2</v>
      </c>
      <c r="D71">
        <v>29.778461</v>
      </c>
      <c r="E71" s="4">
        <f t="shared" si="15"/>
        <v>2.9059402500273501E-2</v>
      </c>
      <c r="F71">
        <v>40.046238000000002</v>
      </c>
      <c r="G71" s="4">
        <f t="shared" si="16"/>
        <v>3.1650890403300824E-3</v>
      </c>
      <c r="H71">
        <v>7.7768949999999997</v>
      </c>
      <c r="I71" s="4">
        <f t="shared" si="17"/>
        <v>-9.6152793070346521E-3</v>
      </c>
      <c r="J71">
        <v>22.703537000000001</v>
      </c>
      <c r="K71" s="4">
        <f t="shared" si="18"/>
        <v>1.1695967932362494E-2</v>
      </c>
      <c r="L71" s="1">
        <v>194.32</v>
      </c>
      <c r="M71" s="5">
        <f t="shared" si="19"/>
        <v>1.9249934434828253E-2</v>
      </c>
      <c r="N71" s="1">
        <v>230.07</v>
      </c>
      <c r="O71" s="4">
        <f t="shared" si="20"/>
        <v>6.2543736878937217E-3</v>
      </c>
      <c r="P71" s="4">
        <v>1.7600000000000001E-2</v>
      </c>
      <c r="S71" s="6">
        <f t="shared" si="21"/>
        <v>5.2398032735963586E-3</v>
      </c>
      <c r="T71" s="6">
        <f t="shared" si="22"/>
        <v>1.14594025002735E-2</v>
      </c>
      <c r="U71" s="6">
        <f t="shared" si="23"/>
        <v>-1.4434910959669919E-2</v>
      </c>
      <c r="V71" s="6">
        <f t="shared" si="24"/>
        <v>-2.7215279307034653E-2</v>
      </c>
      <c r="W71" s="6">
        <f t="shared" si="25"/>
        <v>-5.9040320676375067E-3</v>
      </c>
      <c r="X71" s="6">
        <f t="shared" si="26"/>
        <v>1.649934434828252E-3</v>
      </c>
      <c r="Y71" s="6">
        <f t="shared" si="27"/>
        <v>-1.1345626312106279E-2</v>
      </c>
    </row>
    <row r="72" spans="1:25" x14ac:dyDescent="0.2">
      <c r="A72" s="2">
        <v>41334</v>
      </c>
      <c r="B72">
        <v>7.3529530000000003</v>
      </c>
      <c r="C72" s="4">
        <f t="shared" si="14"/>
        <v>3.9038448766301803E-2</v>
      </c>
      <c r="D72">
        <v>28.937553000000001</v>
      </c>
      <c r="E72" s="4">
        <f t="shared" si="15"/>
        <v>4.2553055810631513E-2</v>
      </c>
      <c r="F72">
        <v>39.919888</v>
      </c>
      <c r="G72" s="4">
        <f t="shared" si="16"/>
        <v>4.0335743763961984E-2</v>
      </c>
      <c r="H72">
        <v>7.852398</v>
      </c>
      <c r="I72" s="4">
        <f t="shared" si="17"/>
        <v>4.2844084251475234E-2</v>
      </c>
      <c r="J72">
        <v>22.441067</v>
      </c>
      <c r="K72" s="4">
        <f t="shared" si="18"/>
        <v>3.9800888524141875E-2</v>
      </c>
      <c r="L72" s="1">
        <v>190.65</v>
      </c>
      <c r="M72" s="5">
        <f t="shared" si="19"/>
        <v>3.7494558119286037E-2</v>
      </c>
      <c r="N72" s="1">
        <v>228.64</v>
      </c>
      <c r="O72" s="4">
        <f t="shared" si="20"/>
        <v>4.7846012832263973E-2</v>
      </c>
      <c r="P72" s="4">
        <v>1.9599999999999999E-2</v>
      </c>
      <c r="S72" s="6">
        <f t="shared" si="21"/>
        <v>1.9438448766301804E-2</v>
      </c>
      <c r="T72" s="6">
        <f t="shared" si="22"/>
        <v>2.2953055810631513E-2</v>
      </c>
      <c r="U72" s="6">
        <f t="shared" si="23"/>
        <v>2.0735743763961985E-2</v>
      </c>
      <c r="V72" s="6">
        <f t="shared" si="24"/>
        <v>2.3244084251475235E-2</v>
      </c>
      <c r="W72" s="6">
        <f t="shared" si="25"/>
        <v>2.0200888524141876E-2</v>
      </c>
      <c r="X72" s="6">
        <f t="shared" si="26"/>
        <v>1.7894558119286037E-2</v>
      </c>
      <c r="Y72" s="6">
        <f t="shared" si="27"/>
        <v>2.8246012832263974E-2</v>
      </c>
    </row>
    <row r="73" spans="1:25" x14ac:dyDescent="0.2">
      <c r="A73" s="2">
        <v>41306</v>
      </c>
      <c r="B73">
        <v>7.0766900000000001</v>
      </c>
      <c r="C73" s="4">
        <f t="shared" si="14"/>
        <v>4.2185554569473815E-3</v>
      </c>
      <c r="D73">
        <v>27.756432</v>
      </c>
      <c r="E73" s="4">
        <f t="shared" si="15"/>
        <v>-3.4568622843410557E-3</v>
      </c>
      <c r="F73">
        <v>38.372120000000002</v>
      </c>
      <c r="G73" s="4">
        <f t="shared" si="16"/>
        <v>1.2502087164198983E-2</v>
      </c>
      <c r="H73">
        <v>7.5297910000000003</v>
      </c>
      <c r="I73" s="4">
        <f t="shared" si="17"/>
        <v>1.8570007055788373E-2</v>
      </c>
      <c r="J73">
        <v>21.582080999999999</v>
      </c>
      <c r="K73" s="4">
        <f t="shared" si="18"/>
        <v>1.9441973105481569E-2</v>
      </c>
      <c r="L73" s="1">
        <v>183.76</v>
      </c>
      <c r="M73" s="5">
        <f t="shared" si="19"/>
        <v>1.3624579403166193E-2</v>
      </c>
      <c r="N73" s="1">
        <v>218.2</v>
      </c>
      <c r="O73" s="4">
        <f t="shared" si="20"/>
        <v>9.8111810440575375E-3</v>
      </c>
      <c r="P73" s="4">
        <v>1.9800000000000002E-2</v>
      </c>
      <c r="S73" s="6">
        <f t="shared" si="21"/>
        <v>-1.558144454305262E-2</v>
      </c>
      <c r="T73" s="6">
        <f t="shared" si="22"/>
        <v>-2.3256862284341057E-2</v>
      </c>
      <c r="U73" s="6">
        <f t="shared" si="23"/>
        <v>-7.2979128358010188E-3</v>
      </c>
      <c r="V73" s="6">
        <f t="shared" si="24"/>
        <v>-1.2299929442116282E-3</v>
      </c>
      <c r="W73" s="6">
        <f t="shared" si="25"/>
        <v>-3.5802689451843242E-4</v>
      </c>
      <c r="X73" s="6">
        <f t="shared" si="26"/>
        <v>-6.175420596833809E-3</v>
      </c>
      <c r="Y73" s="6">
        <f t="shared" si="27"/>
        <v>-9.9888189559424641E-3</v>
      </c>
    </row>
    <row r="74" spans="1:25" x14ac:dyDescent="0.2">
      <c r="A74" s="2">
        <v>41275</v>
      </c>
      <c r="B74">
        <v>7.0469619999999997</v>
      </c>
      <c r="C74" s="4">
        <f t="shared" si="14"/>
        <v>6.7311408828365282E-2</v>
      </c>
      <c r="D74">
        <v>27.852715</v>
      </c>
      <c r="E74" s="4">
        <f t="shared" si="15"/>
        <v>4.8320926714191526E-2</v>
      </c>
      <c r="F74">
        <v>37.898311999999997</v>
      </c>
      <c r="G74" s="4">
        <f t="shared" si="16"/>
        <v>0.12978973557300821</v>
      </c>
      <c r="H74">
        <v>7.392512</v>
      </c>
      <c r="I74" s="4">
        <f t="shared" si="17"/>
        <v>9.078520028583914E-2</v>
      </c>
      <c r="J74">
        <v>21.170484999999999</v>
      </c>
      <c r="K74" s="4">
        <f t="shared" si="18"/>
        <v>0.16405061860147674</v>
      </c>
      <c r="L74" s="1">
        <v>181.29</v>
      </c>
      <c r="M74" s="5">
        <f t="shared" si="19"/>
        <v>5.1749144282647652E-2</v>
      </c>
      <c r="N74" s="1">
        <v>216.08</v>
      </c>
      <c r="O74" s="4">
        <f t="shared" si="20"/>
        <v>7.2197687689177892E-2</v>
      </c>
      <c r="P74" s="4">
        <v>1.9099999999999999E-2</v>
      </c>
      <c r="S74" s="6">
        <f t="shared" si="21"/>
        <v>4.8211408828365283E-2</v>
      </c>
      <c r="T74" s="6">
        <f t="shared" si="22"/>
        <v>2.9220926714191527E-2</v>
      </c>
      <c r="U74" s="6">
        <f t="shared" si="23"/>
        <v>0.11068973557300821</v>
      </c>
      <c r="V74" s="6">
        <f t="shared" si="24"/>
        <v>7.1685200285839135E-2</v>
      </c>
      <c r="W74" s="6">
        <f t="shared" si="25"/>
        <v>0.14495061860147673</v>
      </c>
      <c r="X74" s="6">
        <f t="shared" si="26"/>
        <v>3.2649144282647653E-2</v>
      </c>
      <c r="Y74" s="6">
        <f t="shared" si="27"/>
        <v>5.3097687689177893E-2</v>
      </c>
    </row>
    <row r="75" spans="1:25" x14ac:dyDescent="0.2">
      <c r="A75" s="2">
        <v>41244</v>
      </c>
      <c r="B75">
        <v>6.6025359999999997</v>
      </c>
      <c r="C75" s="4">
        <f t="shared" si="14"/>
        <v>-2.5260849256323548E-2</v>
      </c>
      <c r="D75">
        <v>26.568881999999999</v>
      </c>
      <c r="E75" s="4">
        <f t="shared" si="15"/>
        <v>1.2094531263335817E-3</v>
      </c>
      <c r="F75">
        <v>33.544570999999998</v>
      </c>
      <c r="G75" s="4">
        <f t="shared" si="16"/>
        <v>-4.385352281418331E-2</v>
      </c>
      <c r="H75">
        <v>6.7772389999999998</v>
      </c>
      <c r="I75" s="4">
        <f t="shared" si="17"/>
        <v>0</v>
      </c>
      <c r="J75">
        <v>18.186910999999998</v>
      </c>
      <c r="K75" s="4">
        <f t="shared" si="18"/>
        <v>-6.5633853165134037E-2</v>
      </c>
      <c r="L75" s="1">
        <v>172.37</v>
      </c>
      <c r="M75" s="5">
        <f t="shared" si="19"/>
        <v>9.1329547450382798E-3</v>
      </c>
      <c r="N75" s="1">
        <v>201.53</v>
      </c>
      <c r="O75" s="4">
        <f t="shared" si="20"/>
        <v>2.1853767366392773E-2</v>
      </c>
      <c r="P75" s="4">
        <v>1.72E-2</v>
      </c>
      <c r="S75" s="6">
        <f t="shared" si="21"/>
        <v>-4.2460849256323548E-2</v>
      </c>
      <c r="T75" s="6">
        <f t="shared" si="22"/>
        <v>-1.5990546873666418E-2</v>
      </c>
      <c r="U75" s="6">
        <f t="shared" si="23"/>
        <v>-6.105352281418331E-2</v>
      </c>
      <c r="V75" s="6">
        <f t="shared" si="24"/>
        <v>-1.72E-2</v>
      </c>
      <c r="W75" s="6">
        <f t="shared" si="25"/>
        <v>-8.283385316513403E-2</v>
      </c>
      <c r="X75" s="6">
        <f t="shared" si="26"/>
        <v>-8.0670452549617203E-3</v>
      </c>
      <c r="Y75" s="6">
        <f t="shared" si="27"/>
        <v>4.6537673663927734E-3</v>
      </c>
    </row>
    <row r="76" spans="1:25" x14ac:dyDescent="0.2">
      <c r="A76" s="2">
        <v>41214</v>
      </c>
      <c r="B76">
        <v>6.773644</v>
      </c>
      <c r="C76" s="4">
        <f t="shared" si="14"/>
        <v>2.5256789315457606E-2</v>
      </c>
      <c r="D76">
        <v>26.536787</v>
      </c>
      <c r="E76" s="4">
        <f t="shared" si="15"/>
        <v>2.7080590265866844E-2</v>
      </c>
      <c r="F76">
        <v>35.083087999999996</v>
      </c>
      <c r="G76" s="4">
        <f t="shared" si="16"/>
        <v>2.2861060841552039E-2</v>
      </c>
      <c r="H76">
        <v>6.7772389999999998</v>
      </c>
      <c r="I76" s="4">
        <f t="shared" si="17"/>
        <v>2.2425895594340162E-2</v>
      </c>
      <c r="J76">
        <v>19.464437</v>
      </c>
      <c r="K76" s="4">
        <f t="shared" si="18"/>
        <v>1.5446236970323657E-2</v>
      </c>
      <c r="L76" s="1">
        <v>170.81</v>
      </c>
      <c r="M76" s="5">
        <f t="shared" si="19"/>
        <v>5.8297020374513675E-3</v>
      </c>
      <c r="N76" s="1">
        <v>197.22</v>
      </c>
      <c r="O76" s="4">
        <f t="shared" si="20"/>
        <v>2.2024148831424561E-2</v>
      </c>
      <c r="P76" s="4">
        <v>1.6500000000000001E-2</v>
      </c>
      <c r="S76" s="6">
        <f t="shared" si="21"/>
        <v>8.7567893154576054E-3</v>
      </c>
      <c r="T76" s="6">
        <f t="shared" si="22"/>
        <v>1.0580590265866843E-2</v>
      </c>
      <c r="U76" s="6">
        <f t="shared" si="23"/>
        <v>6.3610608415520381E-3</v>
      </c>
      <c r="V76" s="6">
        <f t="shared" si="24"/>
        <v>5.9258955943401609E-3</v>
      </c>
      <c r="W76" s="6">
        <f t="shared" si="25"/>
        <v>-1.0537630296763439E-3</v>
      </c>
      <c r="X76" s="6">
        <f t="shared" si="26"/>
        <v>-1.0670297962548633E-2</v>
      </c>
      <c r="Y76" s="6">
        <f t="shared" si="27"/>
        <v>5.5241488314245607E-3</v>
      </c>
    </row>
    <row r="77" spans="1:25" x14ac:dyDescent="0.2">
      <c r="A77" s="2">
        <v>41183</v>
      </c>
      <c r="B77">
        <v>6.6067780000000003</v>
      </c>
      <c r="C77" s="4">
        <f t="shared" si="14"/>
        <v>-4.8859896400417657E-2</v>
      </c>
      <c r="D77">
        <v>25.837102999999999</v>
      </c>
      <c r="E77" s="4">
        <f t="shared" si="15"/>
        <v>-5.2718218945765449E-2</v>
      </c>
      <c r="F77">
        <v>34.298977000000001</v>
      </c>
      <c r="G77" s="4">
        <f t="shared" si="16"/>
        <v>-2.28467244076066E-2</v>
      </c>
      <c r="H77">
        <v>6.6285869999999996</v>
      </c>
      <c r="I77" s="4">
        <f t="shared" si="17"/>
        <v>-7.0850520814765838E-3</v>
      </c>
      <c r="J77">
        <v>19.168358000000001</v>
      </c>
      <c r="K77" s="4">
        <f t="shared" si="18"/>
        <v>-3.7974649238446734E-2</v>
      </c>
      <c r="L77" s="1">
        <v>169.82</v>
      </c>
      <c r="M77" s="5">
        <f t="shared" si="19"/>
        <v>-1.8494971679574701E-2</v>
      </c>
      <c r="N77" s="1">
        <v>192.97</v>
      </c>
      <c r="O77" s="4">
        <f t="shared" si="20"/>
        <v>-7.9173307284972072E-3</v>
      </c>
      <c r="P77" s="4">
        <v>1.7500000000000002E-2</v>
      </c>
      <c r="S77" s="6">
        <f t="shared" si="21"/>
        <v>-6.6359896400417659E-2</v>
      </c>
      <c r="T77" s="6">
        <f t="shared" si="22"/>
        <v>-7.0218218945765451E-2</v>
      </c>
      <c r="U77" s="6">
        <f t="shared" si="23"/>
        <v>-4.0346724407606602E-2</v>
      </c>
      <c r="V77" s="6">
        <f t="shared" si="24"/>
        <v>-2.4585052081476585E-2</v>
      </c>
      <c r="W77" s="6">
        <f t="shared" si="25"/>
        <v>-5.5474649238446735E-2</v>
      </c>
      <c r="X77" s="6">
        <f t="shared" si="26"/>
        <v>-3.5994971679574703E-2</v>
      </c>
      <c r="Y77" s="6">
        <f t="shared" si="27"/>
        <v>-2.5417330728497209E-2</v>
      </c>
    </row>
    <row r="78" spans="1:25" x14ac:dyDescent="0.2">
      <c r="A78" s="2">
        <v>41153</v>
      </c>
      <c r="B78">
        <v>6.946167</v>
      </c>
      <c r="C78" s="4">
        <f t="shared" si="14"/>
        <v>2.1524140317511931E-2</v>
      </c>
      <c r="D78">
        <v>27.274992000000001</v>
      </c>
      <c r="E78" s="4">
        <f t="shared" si="15"/>
        <v>2.4349133439813153E-2</v>
      </c>
      <c r="F78">
        <v>35.100918</v>
      </c>
      <c r="G78" s="4">
        <f t="shared" si="16"/>
        <v>1.8793343117170069E-2</v>
      </c>
      <c r="H78">
        <v>6.6758860000000002</v>
      </c>
      <c r="I78" s="4">
        <f t="shared" si="17"/>
        <v>1.4373782153280779E-2</v>
      </c>
      <c r="J78">
        <v>19.925003</v>
      </c>
      <c r="K78" s="4">
        <f t="shared" si="18"/>
        <v>2.107341473187585E-2</v>
      </c>
      <c r="L78" s="1">
        <v>173.02</v>
      </c>
      <c r="M78" s="5">
        <f t="shared" si="19"/>
        <v>2.5850824143246909E-2</v>
      </c>
      <c r="N78" s="1">
        <v>194.51</v>
      </c>
      <c r="O78" s="4">
        <f t="shared" si="20"/>
        <v>1.9391017242282871E-2</v>
      </c>
      <c r="P78" s="4">
        <v>1.72E-2</v>
      </c>
      <c r="S78" s="6">
        <f t="shared" si="21"/>
        <v>4.3241403175119306E-3</v>
      </c>
      <c r="T78" s="6">
        <f t="shared" si="22"/>
        <v>7.1491334398131531E-3</v>
      </c>
      <c r="U78" s="6">
        <f t="shared" si="23"/>
        <v>1.5933431171700693E-3</v>
      </c>
      <c r="V78" s="6">
        <f t="shared" si="24"/>
        <v>-2.8262178467192214E-3</v>
      </c>
      <c r="W78" s="6">
        <f t="shared" si="25"/>
        <v>3.8734147318758502E-3</v>
      </c>
      <c r="X78" s="6">
        <f t="shared" si="26"/>
        <v>8.6508241432469088E-3</v>
      </c>
      <c r="Y78" s="6">
        <f t="shared" si="27"/>
        <v>2.1910172422828708E-3</v>
      </c>
    </row>
    <row r="79" spans="1:25" x14ac:dyDescent="0.2">
      <c r="A79" s="2">
        <v>41122</v>
      </c>
      <c r="B79">
        <v>6.7998070000000004</v>
      </c>
      <c r="C79" s="4">
        <f t="shared" si="14"/>
        <v>4.6236181597290926E-2</v>
      </c>
      <c r="D79">
        <v>26.626656000000001</v>
      </c>
      <c r="E79" s="4">
        <f t="shared" si="15"/>
        <v>4.5099529873798838E-2</v>
      </c>
      <c r="F79">
        <v>34.453423000000001</v>
      </c>
      <c r="G79" s="4">
        <f t="shared" si="16"/>
        <v>3.6639754220735732E-2</v>
      </c>
      <c r="H79">
        <v>6.5812879999999998</v>
      </c>
      <c r="I79" s="4">
        <f t="shared" si="17"/>
        <v>3.9487749712538323E-2</v>
      </c>
      <c r="J79">
        <v>19.513781000000002</v>
      </c>
      <c r="K79" s="4">
        <f t="shared" si="18"/>
        <v>3.7911811184947242E-2</v>
      </c>
      <c r="L79" s="1">
        <v>168.66</v>
      </c>
      <c r="M79" s="5">
        <f t="shared" si="19"/>
        <v>2.2491664140648737E-2</v>
      </c>
      <c r="N79" s="1">
        <v>190.81</v>
      </c>
      <c r="O79" s="4">
        <f t="shared" si="20"/>
        <v>3.4817506372363027E-2</v>
      </c>
      <c r="P79" s="4">
        <v>1.6799999999999999E-2</v>
      </c>
      <c r="S79" s="6">
        <f t="shared" si="21"/>
        <v>2.9436181597290927E-2</v>
      </c>
      <c r="T79" s="6">
        <f t="shared" si="22"/>
        <v>2.8299529873798839E-2</v>
      </c>
      <c r="U79" s="6">
        <f t="shared" si="23"/>
        <v>1.9839754220735733E-2</v>
      </c>
      <c r="V79" s="6">
        <f t="shared" si="24"/>
        <v>2.2687749712538324E-2</v>
      </c>
      <c r="W79" s="6">
        <f t="shared" si="25"/>
        <v>2.1111811184947243E-2</v>
      </c>
      <c r="X79" s="6">
        <f t="shared" si="26"/>
        <v>5.6916641406487382E-3</v>
      </c>
      <c r="Y79" s="6">
        <f t="shared" si="27"/>
        <v>1.8017506372363028E-2</v>
      </c>
    </row>
    <row r="80" spans="1:25" x14ac:dyDescent="0.2">
      <c r="A80" s="2">
        <v>41091</v>
      </c>
      <c r="B80">
        <v>6.4993040000000004</v>
      </c>
      <c r="C80" s="4">
        <f t="shared" si="14"/>
        <v>3.9316629313836948E-3</v>
      </c>
      <c r="D80">
        <v>25.477626999999998</v>
      </c>
      <c r="E80" s="4">
        <f t="shared" si="15"/>
        <v>5.5737974212364261E-3</v>
      </c>
      <c r="F80">
        <v>33.235675999999998</v>
      </c>
      <c r="G80" s="4">
        <f t="shared" si="16"/>
        <v>-1.461786955555211E-2</v>
      </c>
      <c r="H80">
        <v>6.3312799999999996</v>
      </c>
      <c r="I80" s="4">
        <f t="shared" si="17"/>
        <v>2.1390472518292292E-3</v>
      </c>
      <c r="J80">
        <v>18.801000999999999</v>
      </c>
      <c r="K80" s="4">
        <f t="shared" si="18"/>
        <v>-1.1530617497068962E-2</v>
      </c>
      <c r="L80" s="1">
        <v>164.95</v>
      </c>
      <c r="M80" s="5">
        <f t="shared" si="19"/>
        <v>1.3891449996926708E-2</v>
      </c>
      <c r="N80" s="1">
        <v>184.39</v>
      </c>
      <c r="O80" s="4">
        <f t="shared" si="20"/>
        <v>-4.3367485227951974E-4</v>
      </c>
      <c r="P80" s="4">
        <v>1.5299999999999999E-2</v>
      </c>
      <c r="S80" s="6">
        <f t="shared" si="21"/>
        <v>-1.1368337068616305E-2</v>
      </c>
      <c r="T80" s="6">
        <f t="shared" si="22"/>
        <v>-9.7262025787635733E-3</v>
      </c>
      <c r="U80" s="6">
        <f t="shared" si="23"/>
        <v>-2.9917869555552111E-2</v>
      </c>
      <c r="V80" s="6">
        <f t="shared" si="24"/>
        <v>-1.316095274817077E-2</v>
      </c>
      <c r="W80" s="6">
        <f t="shared" si="25"/>
        <v>-2.6830617497068963E-2</v>
      </c>
      <c r="X80" s="6">
        <f t="shared" si="26"/>
        <v>-1.4085500030732914E-3</v>
      </c>
      <c r="Y80" s="6">
        <f t="shared" si="27"/>
        <v>-1.5733674852279521E-2</v>
      </c>
    </row>
    <row r="81" spans="1:25" x14ac:dyDescent="0.2">
      <c r="A81" s="2">
        <v>41061</v>
      </c>
      <c r="B81">
        <v>6.4738509999999998</v>
      </c>
      <c r="C81" s="4">
        <f t="shared" si="14"/>
        <v>2.6917956979491064E-2</v>
      </c>
      <c r="D81">
        <v>25.336407000000001</v>
      </c>
      <c r="E81" s="4">
        <f t="shared" si="15"/>
        <v>3.0279298554374945E-2</v>
      </c>
      <c r="F81">
        <v>33.728718000000001</v>
      </c>
      <c r="G81" s="4">
        <f t="shared" si="16"/>
        <v>2.2878845297235273E-2</v>
      </c>
      <c r="H81">
        <v>6.3177659999999998</v>
      </c>
      <c r="I81" s="4">
        <f t="shared" si="17"/>
        <v>2.297587222528974E-2</v>
      </c>
      <c r="J81">
        <v>19.020316999999999</v>
      </c>
      <c r="K81" s="4">
        <f t="shared" si="18"/>
        <v>2.6331382418891103E-2</v>
      </c>
      <c r="L81" s="1">
        <v>162.69</v>
      </c>
      <c r="M81" s="5">
        <f t="shared" si="19"/>
        <v>4.1215999999999919E-2</v>
      </c>
      <c r="N81" s="1">
        <v>184.47</v>
      </c>
      <c r="O81" s="4">
        <f t="shared" si="20"/>
        <v>1.8889809444904593E-2</v>
      </c>
      <c r="P81" s="4">
        <v>1.6199999999999999E-2</v>
      </c>
      <c r="S81" s="6">
        <f t="shared" si="21"/>
        <v>1.0717956979491065E-2</v>
      </c>
      <c r="T81" s="6">
        <f t="shared" si="22"/>
        <v>1.4079298554374946E-2</v>
      </c>
      <c r="U81" s="6">
        <f t="shared" si="23"/>
        <v>6.6788452972352738E-3</v>
      </c>
      <c r="V81" s="6">
        <f t="shared" si="24"/>
        <v>6.7758722252897405E-3</v>
      </c>
      <c r="W81" s="6">
        <f t="shared" si="25"/>
        <v>1.0131382418891104E-2</v>
      </c>
      <c r="X81" s="6">
        <f t="shared" si="26"/>
        <v>2.501599999999992E-2</v>
      </c>
      <c r="Y81" s="6">
        <f t="shared" si="27"/>
        <v>2.6898094449045937E-3</v>
      </c>
    </row>
    <row r="82" spans="1:25" x14ac:dyDescent="0.2">
      <c r="A82" s="2">
        <v>41030</v>
      </c>
      <c r="B82">
        <v>6.3041559999999999</v>
      </c>
      <c r="C82" s="4">
        <f t="shared" si="14"/>
        <v>-8.1676743354375358E-2</v>
      </c>
      <c r="D82">
        <v>24.591785000000002</v>
      </c>
      <c r="E82" s="4">
        <f t="shared" si="15"/>
        <v>-7.5530759640895839E-2</v>
      </c>
      <c r="F82">
        <v>32.974303999999997</v>
      </c>
      <c r="G82" s="4">
        <f t="shared" si="16"/>
        <v>-6.8780517850294154E-2</v>
      </c>
      <c r="H82">
        <v>6.1758699999999997</v>
      </c>
      <c r="I82" s="4">
        <f t="shared" si="17"/>
        <v>-5.23188983343571E-2</v>
      </c>
      <c r="J82">
        <v>18.532335</v>
      </c>
      <c r="K82" s="4">
        <f t="shared" si="18"/>
        <v>-5.9020085536635403E-2</v>
      </c>
      <c r="L82" s="1">
        <v>156.25</v>
      </c>
      <c r="M82" s="5">
        <f t="shared" si="19"/>
        <v>-6.0093840230991402E-2</v>
      </c>
      <c r="N82" s="1">
        <v>181.05</v>
      </c>
      <c r="O82" s="4">
        <f t="shared" si="20"/>
        <v>-6.482438016528913E-2</v>
      </c>
      <c r="P82" s="4">
        <v>1.7999999999999999E-2</v>
      </c>
      <c r="S82" s="6">
        <f t="shared" si="21"/>
        <v>-9.9676743354375361E-2</v>
      </c>
      <c r="T82" s="6">
        <f t="shared" si="22"/>
        <v>-9.3530759640895841E-2</v>
      </c>
      <c r="U82" s="6">
        <f t="shared" si="23"/>
        <v>-8.6780517850294156E-2</v>
      </c>
      <c r="V82" s="6">
        <f t="shared" si="24"/>
        <v>-7.0318898334357102E-2</v>
      </c>
      <c r="W82" s="6">
        <f t="shared" si="25"/>
        <v>-7.7020085536635405E-2</v>
      </c>
      <c r="X82" s="6">
        <f t="shared" si="26"/>
        <v>-7.8093840230991404E-2</v>
      </c>
      <c r="Y82" s="6">
        <f t="shared" si="27"/>
        <v>-8.2824380165289133E-2</v>
      </c>
    </row>
    <row r="83" spans="1:25" x14ac:dyDescent="0.2">
      <c r="A83" s="2">
        <v>41000</v>
      </c>
      <c r="B83">
        <v>6.8648550000000004</v>
      </c>
      <c r="C83" s="4">
        <f t="shared" si="14"/>
        <v>-9.3867101189279989E-3</v>
      </c>
      <c r="D83">
        <v>26.600977</v>
      </c>
      <c r="E83" s="4">
        <f t="shared" si="15"/>
        <v>-1.8939669845492668E-2</v>
      </c>
      <c r="F83">
        <v>35.409809000000003</v>
      </c>
      <c r="G83" s="4">
        <f t="shared" si="16"/>
        <v>-1.5074470858127409E-3</v>
      </c>
      <c r="H83">
        <v>6.5168229999999996</v>
      </c>
      <c r="I83" s="4">
        <f t="shared" si="17"/>
        <v>-1.9038131506650569E-2</v>
      </c>
      <c r="J83">
        <v>19.694718999999999</v>
      </c>
      <c r="K83" s="4">
        <f t="shared" si="18"/>
        <v>-1.9450566841978656E-3</v>
      </c>
      <c r="L83" s="1">
        <v>166.24</v>
      </c>
      <c r="M83" s="5">
        <f t="shared" si="19"/>
        <v>-6.2765257935321062E-3</v>
      </c>
      <c r="N83" s="1">
        <v>193.6</v>
      </c>
      <c r="O83" s="4">
        <f t="shared" si="20"/>
        <v>-2.2675736961451642E-3</v>
      </c>
      <c r="P83" s="4">
        <v>2.0500000000000001E-2</v>
      </c>
      <c r="S83" s="6">
        <f t="shared" si="21"/>
        <v>-2.9886710118928E-2</v>
      </c>
      <c r="T83" s="6">
        <f t="shared" si="22"/>
        <v>-3.9439669845492673E-2</v>
      </c>
      <c r="U83" s="6">
        <f t="shared" si="23"/>
        <v>-2.2007447085812742E-2</v>
      </c>
      <c r="V83" s="6">
        <f t="shared" si="24"/>
        <v>-3.9538131506650573E-2</v>
      </c>
      <c r="W83" s="6">
        <f t="shared" si="25"/>
        <v>-2.2445056684197866E-2</v>
      </c>
      <c r="X83" s="6">
        <f t="shared" si="26"/>
        <v>-2.6776525793532107E-2</v>
      </c>
      <c r="Y83" s="6">
        <f t="shared" si="27"/>
        <v>-2.2767573696145165E-2</v>
      </c>
    </row>
    <row r="84" spans="1:25" x14ac:dyDescent="0.2">
      <c r="A84" s="2">
        <v>40969</v>
      </c>
      <c r="B84">
        <v>6.9299039999999996</v>
      </c>
      <c r="C84" s="4">
        <f t="shared" si="14"/>
        <v>4.5105445512152453E-2</v>
      </c>
      <c r="D84">
        <v>27.114516999999999</v>
      </c>
      <c r="E84" s="4">
        <f t="shared" si="15"/>
        <v>4.2191259705158579E-2</v>
      </c>
      <c r="F84">
        <v>35.463267999999999</v>
      </c>
      <c r="G84" s="4">
        <f t="shared" si="16"/>
        <v>2.1211099466844852E-2</v>
      </c>
      <c r="H84">
        <v>6.6432989999999998</v>
      </c>
      <c r="I84" s="4">
        <f t="shared" si="17"/>
        <v>1.9407616257185456E-2</v>
      </c>
      <c r="J84">
        <v>19.733101000000001</v>
      </c>
      <c r="K84" s="4">
        <f t="shared" si="18"/>
        <v>2.9756754675029029E-2</v>
      </c>
      <c r="L84" s="1">
        <v>167.29</v>
      </c>
      <c r="M84" s="5">
        <f t="shared" si="19"/>
        <v>3.2909360335885207E-2</v>
      </c>
      <c r="N84" s="1">
        <v>194.04</v>
      </c>
      <c r="O84" s="4">
        <f t="shared" si="20"/>
        <v>1.8796597710805329E-2</v>
      </c>
      <c r="P84" s="4">
        <v>2.1700000000000001E-2</v>
      </c>
      <c r="S84" s="6">
        <f t="shared" si="21"/>
        <v>2.3405445512152453E-2</v>
      </c>
      <c r="T84" s="6">
        <f t="shared" si="22"/>
        <v>2.0491259705158579E-2</v>
      </c>
      <c r="U84" s="6">
        <f t="shared" si="23"/>
        <v>-4.8890053315514895E-4</v>
      </c>
      <c r="V84" s="6">
        <f t="shared" si="24"/>
        <v>-2.2923837428145445E-3</v>
      </c>
      <c r="W84" s="6">
        <f t="shared" si="25"/>
        <v>8.0567546750290285E-3</v>
      </c>
      <c r="X84" s="6">
        <f t="shared" si="26"/>
        <v>1.1209360335885207E-2</v>
      </c>
      <c r="Y84" s="6">
        <f t="shared" si="27"/>
        <v>-2.9034022891946711E-3</v>
      </c>
    </row>
    <row r="85" spans="1:25" x14ac:dyDescent="0.2">
      <c r="A85" s="2">
        <v>40940</v>
      </c>
      <c r="B85">
        <v>6.6308179999999997</v>
      </c>
      <c r="C85" s="4">
        <f t="shared" si="14"/>
        <v>6.8352597291069239E-2</v>
      </c>
      <c r="D85">
        <v>26.016833999999999</v>
      </c>
      <c r="E85" s="4">
        <f t="shared" si="15"/>
        <v>6.7140361825934525E-2</v>
      </c>
      <c r="F85">
        <v>34.726677000000002</v>
      </c>
      <c r="G85" s="4">
        <f t="shared" si="16"/>
        <v>4.3928682236630934E-2</v>
      </c>
      <c r="H85">
        <v>6.5168229999999996</v>
      </c>
      <c r="I85" s="4">
        <f t="shared" si="17"/>
        <v>3.7076367782062025E-2</v>
      </c>
      <c r="J85">
        <v>19.162876000000001</v>
      </c>
      <c r="K85" s="4">
        <f t="shared" si="18"/>
        <v>4.6407143856821875E-2</v>
      </c>
      <c r="L85" s="1">
        <v>161.96</v>
      </c>
      <c r="M85" s="5">
        <f t="shared" si="19"/>
        <v>4.322061191626414E-2</v>
      </c>
      <c r="N85" s="1">
        <v>190.46</v>
      </c>
      <c r="O85" s="4">
        <f t="shared" si="20"/>
        <v>4.4990672665423226E-2</v>
      </c>
      <c r="P85" s="4">
        <v>1.9699999999999999E-2</v>
      </c>
      <c r="S85" s="6">
        <f t="shared" si="21"/>
        <v>4.8652597291069244E-2</v>
      </c>
      <c r="T85" s="6">
        <f t="shared" si="22"/>
        <v>4.7440361825934529E-2</v>
      </c>
      <c r="U85" s="6">
        <f t="shared" si="23"/>
        <v>2.4228682236630935E-2</v>
      </c>
      <c r="V85" s="6">
        <f t="shared" si="24"/>
        <v>1.7376367782062026E-2</v>
      </c>
      <c r="W85" s="6">
        <f t="shared" si="25"/>
        <v>2.6707143856821876E-2</v>
      </c>
      <c r="X85" s="6">
        <f t="shared" si="26"/>
        <v>2.3520611916264141E-2</v>
      </c>
      <c r="Y85" s="6">
        <f t="shared" si="27"/>
        <v>2.5290672665423227E-2</v>
      </c>
    </row>
    <row r="86" spans="1:25" x14ac:dyDescent="0.2">
      <c r="A86" s="2">
        <v>40909</v>
      </c>
      <c r="B86">
        <v>6.206582</v>
      </c>
      <c r="C86" s="4">
        <f t="shared" si="14"/>
        <v>0.12328234092820112</v>
      </c>
      <c r="D86">
        <v>24.379954999999999</v>
      </c>
      <c r="E86" s="4">
        <f t="shared" si="15"/>
        <v>9.1693073552889359E-2</v>
      </c>
      <c r="F86">
        <v>33.265372999999997</v>
      </c>
      <c r="G86" s="4">
        <f t="shared" si="16"/>
        <v>0.16269729325776994</v>
      </c>
      <c r="H86">
        <v>6.2838409999999998</v>
      </c>
      <c r="I86" s="4">
        <f t="shared" si="17"/>
        <v>0.11413803179097082</v>
      </c>
      <c r="J86">
        <v>18.313020999999999</v>
      </c>
      <c r="K86" s="4">
        <f t="shared" si="18"/>
        <v>0.23981424675125429</v>
      </c>
      <c r="L86" s="1">
        <v>155.25</v>
      </c>
      <c r="M86" s="5">
        <f t="shared" si="19"/>
        <v>4.4821320411871479E-2</v>
      </c>
      <c r="N86" s="1">
        <v>182.26</v>
      </c>
      <c r="O86" s="4">
        <f t="shared" si="20"/>
        <v>6.6097332709405654E-2</v>
      </c>
      <c r="P86" s="4">
        <v>1.9699999999999999E-2</v>
      </c>
      <c r="S86" s="6">
        <f t="shared" si="21"/>
        <v>0.10358234092820112</v>
      </c>
      <c r="T86" s="6">
        <f t="shared" si="22"/>
        <v>7.1993073552889364E-2</v>
      </c>
      <c r="U86" s="6">
        <f t="shared" si="23"/>
        <v>0.14299729325776994</v>
      </c>
      <c r="V86" s="6">
        <f t="shared" si="24"/>
        <v>9.4438031790970822E-2</v>
      </c>
      <c r="W86" s="6">
        <f t="shared" si="25"/>
        <v>0.22011424675125429</v>
      </c>
      <c r="X86" s="6">
        <f t="shared" si="26"/>
        <v>2.512132041187148E-2</v>
      </c>
      <c r="Y86" s="6">
        <f t="shared" si="27"/>
        <v>4.6397332709405659E-2</v>
      </c>
    </row>
    <row r="87" spans="1:25" x14ac:dyDescent="0.2">
      <c r="A87" s="2">
        <v>40878</v>
      </c>
      <c r="B87">
        <v>5.525398</v>
      </c>
      <c r="C87" s="4">
        <f t="shared" si="14"/>
        <v>-5.158865908758925E-2</v>
      </c>
      <c r="D87">
        <v>22.332242999999998</v>
      </c>
      <c r="E87" s="4">
        <f t="shared" si="15"/>
        <v>-1.6953840207876159E-2</v>
      </c>
      <c r="F87">
        <v>28.610519</v>
      </c>
      <c r="G87" s="4">
        <f t="shared" si="16"/>
        <v>-9.6779703956844432E-2</v>
      </c>
      <c r="H87">
        <v>5.6400920000000001</v>
      </c>
      <c r="I87" s="4">
        <f t="shared" si="17"/>
        <v>-4.6187127592037136E-2</v>
      </c>
      <c r="J87">
        <v>14.770778</v>
      </c>
      <c r="K87" s="4">
        <f t="shared" si="18"/>
        <v>-0.13396594853730337</v>
      </c>
      <c r="L87" s="1">
        <v>148.59</v>
      </c>
      <c r="M87" s="5">
        <f t="shared" si="19"/>
        <v>1.0266521620886593E-2</v>
      </c>
      <c r="N87" s="1">
        <v>170.96</v>
      </c>
      <c r="O87" s="4">
        <f t="shared" si="20"/>
        <v>-3.7876580618845246E-3</v>
      </c>
      <c r="P87" s="4">
        <v>1.9800000000000002E-2</v>
      </c>
      <c r="S87" s="6">
        <f t="shared" si="21"/>
        <v>-7.1388659087589248E-2</v>
      </c>
      <c r="T87" s="6">
        <f t="shared" si="22"/>
        <v>-3.6753840207876157E-2</v>
      </c>
      <c r="U87" s="6">
        <f t="shared" si="23"/>
        <v>-0.11657970395684443</v>
      </c>
      <c r="V87" s="6">
        <f t="shared" si="24"/>
        <v>-6.5987127592037134E-2</v>
      </c>
      <c r="W87" s="6">
        <f t="shared" si="25"/>
        <v>-0.15376594853730338</v>
      </c>
      <c r="X87" s="6">
        <f t="shared" si="26"/>
        <v>-9.5334783791134088E-3</v>
      </c>
      <c r="Y87" s="6">
        <f t="shared" si="27"/>
        <v>-2.3587658061884526E-2</v>
      </c>
    </row>
    <row r="88" spans="1:25" x14ac:dyDescent="0.2">
      <c r="A88" s="2">
        <v>40848</v>
      </c>
      <c r="B88">
        <v>5.8259509999999999</v>
      </c>
      <c r="C88" s="4">
        <f t="shared" si="14"/>
        <v>-1.9204296278214406E-2</v>
      </c>
      <c r="D88">
        <v>22.717390000000002</v>
      </c>
      <c r="E88" s="4">
        <f t="shared" si="15"/>
        <v>-2.2645689740141361E-2</v>
      </c>
      <c r="F88">
        <v>31.676124999999999</v>
      </c>
      <c r="G88" s="4">
        <f t="shared" si="16"/>
        <v>-6.4669724182757626E-3</v>
      </c>
      <c r="H88">
        <v>5.9132059999999997</v>
      </c>
      <c r="I88" s="4">
        <f t="shared" si="17"/>
        <v>-7.4626539990660934E-3</v>
      </c>
      <c r="J88">
        <v>17.055655000000002</v>
      </c>
      <c r="K88" s="4">
        <f t="shared" si="18"/>
        <v>5.8957796345393554E-3</v>
      </c>
      <c r="L88" s="1">
        <v>147.08000000000001</v>
      </c>
      <c r="M88" s="5">
        <f t="shared" si="19"/>
        <v>-2.2386540940233512E-3</v>
      </c>
      <c r="N88" s="1">
        <v>171.61</v>
      </c>
      <c r="O88" s="4">
        <f t="shared" si="20"/>
        <v>-3.0209725207690497E-3</v>
      </c>
      <c r="P88" s="4">
        <v>2.01E-2</v>
      </c>
      <c r="S88" s="6">
        <f t="shared" si="21"/>
        <v>-3.9304296278214405E-2</v>
      </c>
      <c r="T88" s="6">
        <f t="shared" si="22"/>
        <v>-4.2745689740141361E-2</v>
      </c>
      <c r="U88" s="6">
        <f t="shared" si="23"/>
        <v>-2.6566972418275762E-2</v>
      </c>
      <c r="V88" s="6">
        <f t="shared" si="24"/>
        <v>-2.7562653999066093E-2</v>
      </c>
      <c r="W88" s="6">
        <f t="shared" si="25"/>
        <v>-1.4204220365460644E-2</v>
      </c>
      <c r="X88" s="6">
        <f t="shared" si="26"/>
        <v>-2.2338654094023351E-2</v>
      </c>
      <c r="Y88" s="6">
        <f t="shared" si="27"/>
        <v>-2.3120972520769049E-2</v>
      </c>
    </row>
    <row r="89" spans="1:25" x14ac:dyDescent="0.2">
      <c r="A89" s="2">
        <v>40817</v>
      </c>
      <c r="B89">
        <v>5.9400250000000003</v>
      </c>
      <c r="C89" s="4">
        <f t="shared" si="14"/>
        <v>0.11917611650536664</v>
      </c>
      <c r="D89">
        <v>23.243760999999999</v>
      </c>
      <c r="E89" s="4">
        <f t="shared" si="15"/>
        <v>0.12209476256256768</v>
      </c>
      <c r="F89">
        <v>31.882307000000001</v>
      </c>
      <c r="G89" s="4">
        <f t="shared" si="16"/>
        <v>0.12610168873714533</v>
      </c>
      <c r="H89">
        <v>5.9576659999999997</v>
      </c>
      <c r="I89" s="4">
        <f t="shared" si="17"/>
        <v>0.13148377213548867</v>
      </c>
      <c r="J89">
        <v>16.955687999999999</v>
      </c>
      <c r="K89" s="4">
        <f t="shared" si="18"/>
        <v>0.13692935318485877</v>
      </c>
      <c r="L89" s="1">
        <v>147.41</v>
      </c>
      <c r="M89" s="5">
        <f t="shared" si="19"/>
        <v>0.1092633004740764</v>
      </c>
      <c r="N89" s="1">
        <v>172.13</v>
      </c>
      <c r="O89" s="4">
        <f t="shared" si="20"/>
        <v>0.13752312979117098</v>
      </c>
      <c r="P89" s="4">
        <v>2.1499999999999998E-2</v>
      </c>
      <c r="S89" s="6">
        <f t="shared" si="21"/>
        <v>9.7676116505366645E-2</v>
      </c>
      <c r="T89" s="6">
        <f t="shared" si="22"/>
        <v>0.10059476256256769</v>
      </c>
      <c r="U89" s="6">
        <f t="shared" si="23"/>
        <v>0.10460168873714534</v>
      </c>
      <c r="V89" s="6">
        <f t="shared" si="24"/>
        <v>0.10998377213548868</v>
      </c>
      <c r="W89" s="6">
        <f t="shared" si="25"/>
        <v>0.11542935318485878</v>
      </c>
      <c r="X89" s="6">
        <f t="shared" si="26"/>
        <v>8.7763300474076406E-2</v>
      </c>
      <c r="Y89" s="6">
        <f t="shared" si="27"/>
        <v>0.11602312979117099</v>
      </c>
    </row>
    <row r="90" spans="1:25" x14ac:dyDescent="0.2">
      <c r="A90" s="2">
        <v>40787</v>
      </c>
      <c r="B90">
        <v>5.3074979999999998</v>
      </c>
      <c r="C90" s="4">
        <f t="shared" si="14"/>
        <v>-7.883796254674369E-2</v>
      </c>
      <c r="D90">
        <v>20.714614999999998</v>
      </c>
      <c r="E90" s="4">
        <f t="shared" si="15"/>
        <v>-6.7340946145829195E-2</v>
      </c>
      <c r="F90">
        <v>28.312103</v>
      </c>
      <c r="G90" s="4">
        <f t="shared" si="16"/>
        <v>-8.3113371913117184E-2</v>
      </c>
      <c r="H90">
        <v>5.2653569999999998</v>
      </c>
      <c r="I90" s="4">
        <f t="shared" si="17"/>
        <v>-0.10086777026739724</v>
      </c>
      <c r="J90">
        <v>14.913581000000001</v>
      </c>
      <c r="K90" s="4">
        <f t="shared" si="18"/>
        <v>-8.0152634560291536E-2</v>
      </c>
      <c r="L90" s="1">
        <v>132.88999999999999</v>
      </c>
      <c r="M90" s="5">
        <f t="shared" si="19"/>
        <v>-7.0244175470510206E-2</v>
      </c>
      <c r="N90" s="1">
        <v>151.32</v>
      </c>
      <c r="O90" s="4">
        <f t="shared" si="20"/>
        <v>-0.10588513353817075</v>
      </c>
      <c r="P90" s="4">
        <v>1.9800000000000002E-2</v>
      </c>
      <c r="S90" s="6">
        <f t="shared" si="21"/>
        <v>-9.8637962546743688E-2</v>
      </c>
      <c r="T90" s="6">
        <f t="shared" si="22"/>
        <v>-8.7140946145829193E-2</v>
      </c>
      <c r="U90" s="6">
        <f t="shared" si="23"/>
        <v>-0.10291337191311718</v>
      </c>
      <c r="V90" s="6">
        <f t="shared" si="24"/>
        <v>-0.12066777026739724</v>
      </c>
      <c r="W90" s="6">
        <f t="shared" si="25"/>
        <v>-9.9952634560291534E-2</v>
      </c>
      <c r="X90" s="6">
        <f t="shared" si="26"/>
        <v>-9.0044175470510204E-2</v>
      </c>
      <c r="Y90" s="6">
        <f t="shared" si="27"/>
        <v>-0.12568513353817076</v>
      </c>
    </row>
    <row r="91" spans="1:25" x14ac:dyDescent="0.2">
      <c r="A91" s="2">
        <v>40756</v>
      </c>
      <c r="B91">
        <v>5.7617419999999999</v>
      </c>
      <c r="C91" s="4">
        <f t="shared" si="14"/>
        <v>-6.7234337674346945E-2</v>
      </c>
      <c r="D91">
        <v>22.210276</v>
      </c>
      <c r="E91" s="4">
        <f t="shared" si="15"/>
        <v>-6.6126975215713202E-2</v>
      </c>
      <c r="F91">
        <v>30.878520999999999</v>
      </c>
      <c r="G91" s="4">
        <f t="shared" si="16"/>
        <v>-5.8249336465536206E-2</v>
      </c>
      <c r="H91">
        <v>5.8560429999999997</v>
      </c>
      <c r="I91" s="4">
        <f t="shared" si="17"/>
        <v>-6.8686861297384771E-2</v>
      </c>
      <c r="J91">
        <v>16.213104000000001</v>
      </c>
      <c r="K91" s="4">
        <f t="shared" si="18"/>
        <v>-6.0672855884977395E-2</v>
      </c>
      <c r="L91" s="1">
        <v>142.93</v>
      </c>
      <c r="M91" s="5">
        <f t="shared" si="19"/>
        <v>-5.4320497551938463E-2</v>
      </c>
      <c r="N91" s="1">
        <v>169.24</v>
      </c>
      <c r="O91" s="4">
        <f t="shared" si="20"/>
        <v>-7.1130625686059212E-2</v>
      </c>
      <c r="P91" s="4">
        <v>2.3E-2</v>
      </c>
      <c r="S91" s="6">
        <f t="shared" si="21"/>
        <v>-9.0234337674346937E-2</v>
      </c>
      <c r="T91" s="6">
        <f t="shared" si="22"/>
        <v>-8.9126975215713194E-2</v>
      </c>
      <c r="U91" s="6">
        <f t="shared" si="23"/>
        <v>-8.1249336465536198E-2</v>
      </c>
      <c r="V91" s="6">
        <f t="shared" si="24"/>
        <v>-9.1686861297384764E-2</v>
      </c>
      <c r="W91" s="6">
        <f t="shared" si="25"/>
        <v>-8.3672855884977387E-2</v>
      </c>
      <c r="X91" s="6">
        <f t="shared" si="26"/>
        <v>-7.7320497551938455E-2</v>
      </c>
      <c r="Y91" s="6">
        <f t="shared" si="27"/>
        <v>-9.4130625686059205E-2</v>
      </c>
    </row>
    <row r="92" spans="1:25" x14ac:dyDescent="0.2">
      <c r="A92" s="2">
        <v>40725</v>
      </c>
      <c r="B92">
        <v>6.1770519999999998</v>
      </c>
      <c r="C92" s="4">
        <f t="shared" si="14"/>
        <v>-1.309613755889294E-2</v>
      </c>
      <c r="D92">
        <v>23.782972000000001</v>
      </c>
      <c r="E92" s="4">
        <f t="shared" si="15"/>
        <v>-1.4103195158384096E-2</v>
      </c>
      <c r="F92">
        <v>32.788424999999997</v>
      </c>
      <c r="G92" s="4">
        <f t="shared" si="16"/>
        <v>-3.8657443941493286E-2</v>
      </c>
      <c r="H92">
        <v>6.2879420000000001</v>
      </c>
      <c r="I92" s="4">
        <f t="shared" si="17"/>
        <v>-3.8834912870681748E-2</v>
      </c>
      <c r="J92">
        <v>17.260338000000001</v>
      </c>
      <c r="K92" s="4">
        <f t="shared" si="18"/>
        <v>-3.306662516665404E-2</v>
      </c>
      <c r="L92" s="1">
        <v>151.13999999999999</v>
      </c>
      <c r="M92" s="5">
        <f t="shared" si="19"/>
        <v>-2.0352605652061317E-2</v>
      </c>
      <c r="N92" s="1">
        <v>182.2</v>
      </c>
      <c r="O92" s="4">
        <f t="shared" si="20"/>
        <v>-3.5366370182126294E-2</v>
      </c>
      <c r="P92" s="4">
        <v>0.03</v>
      </c>
      <c r="S92" s="6">
        <f t="shared" si="21"/>
        <v>-4.3096137558892939E-2</v>
      </c>
      <c r="T92" s="6">
        <f t="shared" si="22"/>
        <v>-4.4103195158384095E-2</v>
      </c>
      <c r="U92" s="6">
        <f t="shared" si="23"/>
        <v>-6.8657443941493285E-2</v>
      </c>
      <c r="V92" s="6">
        <f t="shared" si="24"/>
        <v>-6.8834912870681747E-2</v>
      </c>
      <c r="W92" s="6">
        <f t="shared" si="25"/>
        <v>-6.3066625166654039E-2</v>
      </c>
      <c r="X92" s="6">
        <f t="shared" si="26"/>
        <v>-5.0352605652061316E-2</v>
      </c>
      <c r="Y92" s="6">
        <f t="shared" si="27"/>
        <v>-6.5366370182126293E-2</v>
      </c>
    </row>
    <row r="93" spans="1:25" x14ac:dyDescent="0.2">
      <c r="A93" s="2">
        <v>40695</v>
      </c>
      <c r="B93">
        <v>6.2590209999999997</v>
      </c>
      <c r="C93" s="4">
        <f t="shared" si="14"/>
        <v>-1.2181891756078755E-2</v>
      </c>
      <c r="D93">
        <v>24.123186</v>
      </c>
      <c r="E93" s="4">
        <f t="shared" si="15"/>
        <v>-1.6745322086689773E-2</v>
      </c>
      <c r="F93">
        <v>34.106910999999997</v>
      </c>
      <c r="G93" s="4">
        <f t="shared" si="16"/>
        <v>-2.2547075240972991E-2</v>
      </c>
      <c r="H93">
        <v>6.5419999999999998</v>
      </c>
      <c r="I93" s="4">
        <f t="shared" si="17"/>
        <v>-1.4354090053865565E-2</v>
      </c>
      <c r="J93">
        <v>17.850597</v>
      </c>
      <c r="K93" s="4">
        <f t="shared" si="18"/>
        <v>-7.9365202867139883E-3</v>
      </c>
      <c r="L93" s="1">
        <v>154.28</v>
      </c>
      <c r="M93" s="5">
        <f t="shared" si="19"/>
        <v>-1.6698534098151696E-2</v>
      </c>
      <c r="N93" s="1">
        <v>188.88</v>
      </c>
      <c r="O93" s="4">
        <f t="shared" si="20"/>
        <v>-2.0331950207468918E-2</v>
      </c>
      <c r="P93" s="4">
        <v>0.03</v>
      </c>
      <c r="S93" s="6">
        <f t="shared" si="21"/>
        <v>-4.2181891756078754E-2</v>
      </c>
      <c r="T93" s="6">
        <f t="shared" si="22"/>
        <v>-4.6745322086689772E-2</v>
      </c>
      <c r="U93" s="6">
        <f t="shared" si="23"/>
        <v>-5.254707524097299E-2</v>
      </c>
      <c r="V93" s="6">
        <f t="shared" si="24"/>
        <v>-4.4354090053865564E-2</v>
      </c>
      <c r="W93" s="6">
        <f t="shared" si="25"/>
        <v>-3.7936520286713987E-2</v>
      </c>
      <c r="X93" s="6">
        <f t="shared" si="26"/>
        <v>-4.6698534098151695E-2</v>
      </c>
      <c r="Y93" s="6">
        <f t="shared" si="27"/>
        <v>-5.0331950207468917E-2</v>
      </c>
    </row>
    <row r="94" spans="1:25" x14ac:dyDescent="0.2">
      <c r="A94" s="2">
        <v>40664</v>
      </c>
      <c r="B94">
        <v>6.3362080000000001</v>
      </c>
      <c r="C94" s="4">
        <f t="shared" si="14"/>
        <v>-8.2326820117376576E-3</v>
      </c>
      <c r="D94">
        <v>24.534016000000001</v>
      </c>
      <c r="E94" s="4">
        <f t="shared" si="15"/>
        <v>-8.0455643747644467E-3</v>
      </c>
      <c r="F94">
        <v>34.893661000000002</v>
      </c>
      <c r="G94" s="4">
        <f t="shared" si="16"/>
        <v>-1.5914232146604368E-2</v>
      </c>
      <c r="H94">
        <v>6.6372720000000003</v>
      </c>
      <c r="I94" s="4">
        <f t="shared" si="17"/>
        <v>1.1487386338058236E-2</v>
      </c>
      <c r="J94">
        <v>17.993402</v>
      </c>
      <c r="K94" s="4">
        <f t="shared" si="18"/>
        <v>-1.2023037089626487E-2</v>
      </c>
      <c r="L94" s="1">
        <v>156.9</v>
      </c>
      <c r="M94" s="5">
        <f t="shared" si="19"/>
        <v>-1.1279853803012108E-2</v>
      </c>
      <c r="N94" s="1">
        <v>192.8</v>
      </c>
      <c r="O94" s="4">
        <f t="shared" si="20"/>
        <v>-1.3457503965614293E-2</v>
      </c>
      <c r="P94" s="4">
        <v>3.1699999999999999E-2</v>
      </c>
      <c r="S94" s="6">
        <f t="shared" si="21"/>
        <v>-3.9932682011737657E-2</v>
      </c>
      <c r="T94" s="6">
        <f t="shared" si="22"/>
        <v>-3.9745564374764446E-2</v>
      </c>
      <c r="U94" s="6">
        <f t="shared" si="23"/>
        <v>-4.7614232146604367E-2</v>
      </c>
      <c r="V94" s="6">
        <f t="shared" si="24"/>
        <v>-2.0212613661941763E-2</v>
      </c>
      <c r="W94" s="6">
        <f t="shared" si="25"/>
        <v>-4.3723037089626486E-2</v>
      </c>
      <c r="X94" s="6">
        <f t="shared" si="26"/>
        <v>-4.2979853803012107E-2</v>
      </c>
      <c r="Y94" s="6">
        <f t="shared" si="27"/>
        <v>-4.5157503965614292E-2</v>
      </c>
    </row>
    <row r="95" spans="1:25" x14ac:dyDescent="0.2">
      <c r="A95" s="2">
        <v>40634</v>
      </c>
      <c r="B95">
        <v>6.3888049999999996</v>
      </c>
      <c r="C95" s="4">
        <f t="shared" si="14"/>
        <v>3.8760661685861342E-2</v>
      </c>
      <c r="D95">
        <v>24.733007000000001</v>
      </c>
      <c r="E95" s="4">
        <f t="shared" si="15"/>
        <v>4.1632874569420553E-2</v>
      </c>
      <c r="F95">
        <v>35.457946999999997</v>
      </c>
      <c r="G95" s="4">
        <f t="shared" si="16"/>
        <v>2.7031284848239023E-2</v>
      </c>
      <c r="H95">
        <v>6.5618930000000004</v>
      </c>
      <c r="I95" s="4">
        <f t="shared" si="17"/>
        <v>7.6338491872154357E-3</v>
      </c>
      <c r="J95">
        <v>18.21237</v>
      </c>
      <c r="K95" s="4">
        <f t="shared" si="18"/>
        <v>3.6294787671711015E-2</v>
      </c>
      <c r="L95" s="1">
        <v>158.69</v>
      </c>
      <c r="M95" s="5">
        <f t="shared" si="19"/>
        <v>2.9585414909492069E-2</v>
      </c>
      <c r="N95" s="1">
        <v>195.43</v>
      </c>
      <c r="O95" s="4">
        <f t="shared" si="20"/>
        <v>2.7119356703631636E-2</v>
      </c>
      <c r="P95" s="4">
        <v>3.4500000000000003E-2</v>
      </c>
      <c r="S95" s="6">
        <f t="shared" si="21"/>
        <v>4.2606616858613389E-3</v>
      </c>
      <c r="T95" s="6">
        <f t="shared" si="22"/>
        <v>7.1328745694205498E-3</v>
      </c>
      <c r="U95" s="6">
        <f t="shared" si="23"/>
        <v>-7.4687151517609796E-3</v>
      </c>
      <c r="V95" s="6">
        <f t="shared" si="24"/>
        <v>-2.6866150812784567E-2</v>
      </c>
      <c r="W95" s="6">
        <f t="shared" si="25"/>
        <v>1.7947876717110123E-3</v>
      </c>
      <c r="X95" s="6">
        <f t="shared" si="26"/>
        <v>-4.9145850905079336E-3</v>
      </c>
      <c r="Y95" s="6">
        <f t="shared" si="27"/>
        <v>-7.3806432963683666E-3</v>
      </c>
    </row>
    <row r="96" spans="1:25" x14ac:dyDescent="0.2">
      <c r="A96" s="2">
        <v>40603</v>
      </c>
      <c r="B96">
        <v>6.1504110000000001</v>
      </c>
      <c r="C96" s="4">
        <f t="shared" si="14"/>
        <v>2.1672460740498556E-2</v>
      </c>
      <c r="D96">
        <v>23.744457000000001</v>
      </c>
      <c r="E96" s="4">
        <f t="shared" si="15"/>
        <v>2.2388120753838336E-2</v>
      </c>
      <c r="F96">
        <v>34.524700000000003</v>
      </c>
      <c r="G96" s="4">
        <f t="shared" si="16"/>
        <v>1.5156260295912993E-2</v>
      </c>
      <c r="H96">
        <v>6.5121799999999999</v>
      </c>
      <c r="I96" s="4">
        <f t="shared" si="17"/>
        <v>1.9455373525669728E-2</v>
      </c>
      <c r="J96">
        <v>17.574507000000001</v>
      </c>
      <c r="K96" s="4">
        <f t="shared" si="18"/>
        <v>3.8829307311057271E-2</v>
      </c>
      <c r="L96" s="1">
        <v>154.13</v>
      </c>
      <c r="M96" s="5">
        <f t="shared" si="19"/>
        <v>3.8943337444030668E-4</v>
      </c>
      <c r="N96" s="1">
        <v>190.27</v>
      </c>
      <c r="O96" s="4">
        <f t="shared" si="20"/>
        <v>2.45544127941415E-2</v>
      </c>
      <c r="P96" s="4">
        <v>3.4099999999999998E-2</v>
      </c>
      <c r="S96" s="6">
        <f t="shared" si="21"/>
        <v>-1.2427539259501443E-2</v>
      </c>
      <c r="T96" s="6">
        <f t="shared" si="22"/>
        <v>-1.1711879246161662E-2</v>
      </c>
      <c r="U96" s="6">
        <f t="shared" si="23"/>
        <v>-1.8943739704087005E-2</v>
      </c>
      <c r="V96" s="6">
        <f t="shared" si="24"/>
        <v>-1.464462647433027E-2</v>
      </c>
      <c r="W96" s="6">
        <f t="shared" si="25"/>
        <v>4.7293073110572723E-3</v>
      </c>
      <c r="X96" s="6">
        <f t="shared" si="26"/>
        <v>-3.3710566625559692E-2</v>
      </c>
      <c r="Y96" s="6">
        <f t="shared" si="27"/>
        <v>-9.5455872058584981E-3</v>
      </c>
    </row>
    <row r="97" spans="1:25" x14ac:dyDescent="0.2">
      <c r="A97" s="2">
        <v>40575</v>
      </c>
      <c r="B97">
        <v>6.0199439999999997</v>
      </c>
      <c r="C97" s="4">
        <f t="shared" si="14"/>
        <v>3.9268845123332285E-2</v>
      </c>
      <c r="D97">
        <v>23.224504</v>
      </c>
      <c r="E97" s="4">
        <f t="shared" si="15"/>
        <v>3.9953935661545481E-2</v>
      </c>
      <c r="F97">
        <v>34.009247000000002</v>
      </c>
      <c r="G97" s="4">
        <f t="shared" si="16"/>
        <v>4.5887170601290661E-2</v>
      </c>
      <c r="H97">
        <v>6.3879010000000003</v>
      </c>
      <c r="I97" s="4">
        <f t="shared" si="17"/>
        <v>4.1539787501720271E-2</v>
      </c>
      <c r="J97">
        <v>16.917608000000001</v>
      </c>
      <c r="K97" s="4">
        <f t="shared" si="18"/>
        <v>6.1212251382781968E-2</v>
      </c>
      <c r="L97" s="1">
        <v>154.07</v>
      </c>
      <c r="M97" s="5">
        <f t="shared" si="19"/>
        <v>3.4304511278195449E-2</v>
      </c>
      <c r="N97" s="1">
        <v>185.71</v>
      </c>
      <c r="O97" s="4">
        <f t="shared" si="20"/>
        <v>4.6548323471400588E-2</v>
      </c>
      <c r="P97" s="4">
        <v>3.5799999999999998E-2</v>
      </c>
      <c r="S97" s="6">
        <f t="shared" si="21"/>
        <v>3.468845123332287E-3</v>
      </c>
      <c r="T97" s="6">
        <f t="shared" si="22"/>
        <v>4.1539356615454825E-3</v>
      </c>
      <c r="U97" s="6">
        <f t="shared" si="23"/>
        <v>1.0087170601290663E-2</v>
      </c>
      <c r="V97" s="6">
        <f t="shared" si="24"/>
        <v>5.7397875017202726E-3</v>
      </c>
      <c r="W97" s="6">
        <f t="shared" si="25"/>
        <v>2.541225138278197E-2</v>
      </c>
      <c r="X97" s="6">
        <f t="shared" si="26"/>
        <v>-1.4954887218045498E-3</v>
      </c>
      <c r="Y97" s="6">
        <f t="shared" si="27"/>
        <v>1.0748323471400589E-2</v>
      </c>
    </row>
    <row r="98" spans="1:25" x14ac:dyDescent="0.2">
      <c r="A98" s="2">
        <v>40544</v>
      </c>
      <c r="B98">
        <v>5.7924800000000003</v>
      </c>
      <c r="C98" s="4">
        <f t="shared" si="14"/>
        <v>1.9880205698707076E-2</v>
      </c>
      <c r="D98">
        <v>22.332242999999998</v>
      </c>
      <c r="E98" s="4">
        <f t="shared" si="15"/>
        <v>1.9039290765132222E-2</v>
      </c>
      <c r="F98">
        <v>32.517128</v>
      </c>
      <c r="G98" s="4">
        <f t="shared" si="16"/>
        <v>6.3986370871526921E-2</v>
      </c>
      <c r="H98">
        <v>6.1331319999999998</v>
      </c>
      <c r="I98" s="4">
        <f t="shared" si="17"/>
        <v>4.5375620619824586E-2</v>
      </c>
      <c r="J98">
        <v>15.941776000000001</v>
      </c>
      <c r="K98" s="4">
        <f t="shared" si="18"/>
        <v>2.8580181313193176E-2</v>
      </c>
      <c r="L98" s="1">
        <v>148.96</v>
      </c>
      <c r="M98" s="5">
        <f t="shared" si="19"/>
        <v>2.3709710672806139E-2</v>
      </c>
      <c r="N98" s="1">
        <v>177.45</v>
      </c>
      <c r="O98" s="4">
        <f t="shared" si="20"/>
        <v>1.9944821243821131E-2</v>
      </c>
      <c r="P98" s="4">
        <v>3.39E-2</v>
      </c>
      <c r="S98" s="6">
        <f t="shared" si="21"/>
        <v>-1.4019794301292923E-2</v>
      </c>
      <c r="T98" s="6">
        <f t="shared" si="22"/>
        <v>-1.4860709234867778E-2</v>
      </c>
      <c r="U98" s="6">
        <f t="shared" si="23"/>
        <v>3.0086370871526921E-2</v>
      </c>
      <c r="V98" s="6">
        <f t="shared" si="24"/>
        <v>1.1475620619824586E-2</v>
      </c>
      <c r="W98" s="6">
        <f t="shared" si="25"/>
        <v>-5.3198186868068237E-3</v>
      </c>
      <c r="X98" s="6">
        <f t="shared" si="26"/>
        <v>-1.019028932719386E-2</v>
      </c>
      <c r="Y98" s="6">
        <f t="shared" si="27"/>
        <v>-1.3955178756178868E-2</v>
      </c>
    </row>
    <row r="99" spans="1:25" x14ac:dyDescent="0.2">
      <c r="A99" s="2">
        <v>40513</v>
      </c>
      <c r="B99">
        <v>5.6795689999999999</v>
      </c>
      <c r="C99" s="4">
        <f t="shared" si="14"/>
        <v>4.7229195572908278E-2</v>
      </c>
      <c r="D99">
        <v>21.914997</v>
      </c>
      <c r="E99" s="4">
        <f t="shared" si="15"/>
        <v>5.6966014691612443E-2</v>
      </c>
      <c r="F99">
        <v>30.561602000000001</v>
      </c>
      <c r="G99" s="4">
        <f t="shared" si="16"/>
        <v>2.2000962289205006E-2</v>
      </c>
      <c r="H99">
        <v>5.8669169999999999</v>
      </c>
      <c r="I99" s="4">
        <f t="shared" si="17"/>
        <v>3.9827904009074544E-2</v>
      </c>
      <c r="J99">
        <v>15.498817000000001</v>
      </c>
      <c r="K99" s="4">
        <f t="shared" si="18"/>
        <v>4.7872285043016882E-2</v>
      </c>
      <c r="L99" s="1">
        <v>145.51</v>
      </c>
      <c r="M99" s="5">
        <f t="shared" si="19"/>
        <v>6.6788856304985211E-2</v>
      </c>
      <c r="N99" s="1">
        <v>173.98</v>
      </c>
      <c r="O99" s="4">
        <f t="shared" si="20"/>
        <v>6.553160215580589E-2</v>
      </c>
      <c r="P99" s="4">
        <v>3.2899999999999999E-2</v>
      </c>
      <c r="S99" s="6">
        <f t="shared" si="21"/>
        <v>1.4329195572908279E-2</v>
      </c>
      <c r="T99" s="6">
        <f t="shared" si="22"/>
        <v>2.4066014691612445E-2</v>
      </c>
      <c r="U99" s="6">
        <f t="shared" si="23"/>
        <v>-1.0899037710794993E-2</v>
      </c>
      <c r="V99" s="6">
        <f t="shared" si="24"/>
        <v>6.9279040090745453E-3</v>
      </c>
      <c r="W99" s="6">
        <f t="shared" si="25"/>
        <v>1.4972285043016884E-2</v>
      </c>
      <c r="X99" s="6">
        <f t="shared" si="26"/>
        <v>3.3888856304985213E-2</v>
      </c>
      <c r="Y99" s="6">
        <f t="shared" si="27"/>
        <v>3.2631602155805892E-2</v>
      </c>
    </row>
    <row r="100" spans="1:25" x14ac:dyDescent="0.2">
      <c r="A100" s="2">
        <v>40483</v>
      </c>
      <c r="B100">
        <v>5.4234249999999999</v>
      </c>
      <c r="C100" s="4">
        <f t="shared" si="14"/>
        <v>2.5707243766333265E-2</v>
      </c>
      <c r="D100">
        <v>20.733871000000001</v>
      </c>
      <c r="E100" s="4">
        <f t="shared" si="15"/>
        <v>2.474608661347788E-2</v>
      </c>
      <c r="F100">
        <v>29.903691999999999</v>
      </c>
      <c r="G100" s="4">
        <f t="shared" si="16"/>
        <v>3.5811335884439854E-2</v>
      </c>
      <c r="H100">
        <v>5.6421999999999999</v>
      </c>
      <c r="I100" s="4">
        <f t="shared" si="17"/>
        <v>1.9758429562620083E-2</v>
      </c>
      <c r="J100">
        <v>14.790749999999999</v>
      </c>
      <c r="K100" s="4">
        <f t="shared" si="18"/>
        <v>4.9934377104953187E-2</v>
      </c>
      <c r="L100" s="1">
        <v>136.4</v>
      </c>
      <c r="M100" s="5">
        <f t="shared" si="19"/>
        <v>1.4664906877848161E-4</v>
      </c>
      <c r="N100" s="1">
        <v>163.28</v>
      </c>
      <c r="O100" s="4">
        <f t="shared" si="20"/>
        <v>2.9702970297029729E-2</v>
      </c>
      <c r="P100" s="4">
        <v>2.76E-2</v>
      </c>
      <c r="S100" s="6">
        <f t="shared" si="21"/>
        <v>-1.8927562336667342E-3</v>
      </c>
      <c r="T100" s="6">
        <f t="shared" si="22"/>
        <v>-2.8539133865221195E-3</v>
      </c>
      <c r="U100" s="6">
        <f t="shared" si="23"/>
        <v>8.2113358844398548E-3</v>
      </c>
      <c r="V100" s="6">
        <f t="shared" si="24"/>
        <v>-7.8415704373799161E-3</v>
      </c>
      <c r="W100" s="6">
        <f t="shared" si="25"/>
        <v>2.2334377104953188E-2</v>
      </c>
      <c r="X100" s="6">
        <f t="shared" si="26"/>
        <v>-2.7453350931221518E-2</v>
      </c>
      <c r="Y100" s="6">
        <f t="shared" si="27"/>
        <v>2.1029702970297298E-3</v>
      </c>
    </row>
    <row r="101" spans="1:25" x14ac:dyDescent="0.2">
      <c r="A101" s="2">
        <v>40452</v>
      </c>
      <c r="B101">
        <v>5.2874980000000003</v>
      </c>
      <c r="C101" s="4">
        <f t="shared" si="14"/>
        <v>3.9339634305631588E-2</v>
      </c>
      <c r="D101">
        <v>20.233179</v>
      </c>
      <c r="E101" s="4">
        <f t="shared" si="15"/>
        <v>5.4533267225580495E-2</v>
      </c>
      <c r="F101">
        <v>28.869824999999999</v>
      </c>
      <c r="G101" s="4">
        <f t="shared" si="16"/>
        <v>3.442450910849093E-2</v>
      </c>
      <c r="H101">
        <v>5.5328790000000003</v>
      </c>
      <c r="I101" s="4">
        <f t="shared" si="17"/>
        <v>5.196313390340479E-2</v>
      </c>
      <c r="J101">
        <v>14.087308999999999</v>
      </c>
      <c r="K101" s="4">
        <f t="shared" si="18"/>
        <v>4.2108870802491261E-2</v>
      </c>
      <c r="L101" s="1">
        <v>136.38</v>
      </c>
      <c r="M101" s="5">
        <f t="shared" si="19"/>
        <v>3.805754300502362E-2</v>
      </c>
      <c r="N101" s="1">
        <v>158.57</v>
      </c>
      <c r="O101" s="4">
        <f t="shared" si="20"/>
        <v>3.4512004175365263E-2</v>
      </c>
      <c r="P101" s="4">
        <v>2.5399999999999999E-2</v>
      </c>
      <c r="S101" s="6">
        <f t="shared" si="21"/>
        <v>1.3939634305631589E-2</v>
      </c>
      <c r="T101" s="6">
        <f t="shared" si="22"/>
        <v>2.9133267225580496E-2</v>
      </c>
      <c r="U101" s="6">
        <f t="shared" si="23"/>
        <v>9.0245091084909315E-3</v>
      </c>
      <c r="V101" s="6">
        <f t="shared" si="24"/>
        <v>2.6563133903404791E-2</v>
      </c>
      <c r="W101" s="6">
        <f t="shared" si="25"/>
        <v>1.6708870802491262E-2</v>
      </c>
      <c r="X101" s="6">
        <f t="shared" si="26"/>
        <v>1.2657543005023621E-2</v>
      </c>
      <c r="Y101" s="6">
        <f t="shared" si="27"/>
        <v>9.1120041753652639E-3</v>
      </c>
    </row>
    <row r="102" spans="1:25" x14ac:dyDescent="0.2">
      <c r="A102" s="2">
        <v>40422</v>
      </c>
      <c r="B102">
        <v>5.0873629999999999</v>
      </c>
      <c r="C102" s="4">
        <f t="shared" si="14"/>
        <v>0.11597209106226503</v>
      </c>
      <c r="D102">
        <v>19.186857</v>
      </c>
      <c r="E102" s="4">
        <f t="shared" si="15"/>
        <v>0.1215761480297477</v>
      </c>
      <c r="F102">
        <v>27.909068999999999</v>
      </c>
      <c r="G102" s="4">
        <f t="shared" si="16"/>
        <v>0.11960621441892316</v>
      </c>
      <c r="H102">
        <v>5.2595749999999999</v>
      </c>
      <c r="I102" s="4">
        <f t="shared" si="17"/>
        <v>0.10459165029246753</v>
      </c>
      <c r="J102">
        <v>13.518077999999999</v>
      </c>
      <c r="K102" s="4">
        <f t="shared" si="18"/>
        <v>0.12736395423419111</v>
      </c>
      <c r="L102" s="1">
        <v>131.38</v>
      </c>
      <c r="M102" s="5">
        <f t="shared" si="19"/>
        <v>8.9205770187365196E-2</v>
      </c>
      <c r="N102" s="1">
        <v>153.28</v>
      </c>
      <c r="O102" s="4">
        <f t="shared" si="20"/>
        <v>0.11306368455449856</v>
      </c>
      <c r="P102" s="4">
        <v>2.6499999999999999E-2</v>
      </c>
      <c r="S102" s="6">
        <f t="shared" si="21"/>
        <v>8.947209106226503E-2</v>
      </c>
      <c r="T102" s="6">
        <f t="shared" si="22"/>
        <v>9.5076148029747704E-2</v>
      </c>
      <c r="U102" s="6">
        <f t="shared" si="23"/>
        <v>9.3106214418923167E-2</v>
      </c>
      <c r="V102" s="6">
        <f t="shared" si="24"/>
        <v>7.8091650292467535E-2</v>
      </c>
      <c r="W102" s="6">
        <f t="shared" si="25"/>
        <v>0.10086395423419112</v>
      </c>
      <c r="X102" s="6">
        <f t="shared" si="26"/>
        <v>6.2705770187365201E-2</v>
      </c>
      <c r="Y102" s="6">
        <f t="shared" si="27"/>
        <v>8.656368455449856E-2</v>
      </c>
    </row>
    <row r="103" spans="1:25" x14ac:dyDescent="0.2">
      <c r="A103" s="2">
        <v>40391</v>
      </c>
      <c r="B103">
        <v>4.5586830000000003</v>
      </c>
      <c r="C103" s="4">
        <f t="shared" si="14"/>
        <v>-3.3173838694017244E-2</v>
      </c>
      <c r="D103">
        <v>17.107047999999999</v>
      </c>
      <c r="E103" s="4">
        <f t="shared" si="15"/>
        <v>-4.3088046392563473E-2</v>
      </c>
      <c r="F103">
        <v>24.927575999999998</v>
      </c>
      <c r="G103" s="4">
        <f t="shared" si="16"/>
        <v>-4.5772464310027683E-2</v>
      </c>
      <c r="H103">
        <v>4.7615559999999997</v>
      </c>
      <c r="I103" s="4">
        <f t="shared" si="17"/>
        <v>-4.7387583954046408E-2</v>
      </c>
      <c r="J103">
        <v>11.990873000000001</v>
      </c>
      <c r="K103" s="4">
        <f t="shared" si="18"/>
        <v>-4.9523060189266666E-2</v>
      </c>
      <c r="L103" s="1">
        <v>120.62</v>
      </c>
      <c r="M103" s="5">
        <f t="shared" si="19"/>
        <v>-4.5123495883470421E-2</v>
      </c>
      <c r="N103" s="1">
        <v>137.71</v>
      </c>
      <c r="O103" s="4">
        <f t="shared" si="20"/>
        <v>-4.9423621177607457E-2</v>
      </c>
      <c r="P103" s="4">
        <v>2.7E-2</v>
      </c>
      <c r="S103" s="6">
        <f t="shared" si="21"/>
        <v>-6.017383869401724E-2</v>
      </c>
      <c r="T103" s="6">
        <f t="shared" si="22"/>
        <v>-7.0088046392563469E-2</v>
      </c>
      <c r="U103" s="6">
        <f t="shared" si="23"/>
        <v>-7.2772464310027679E-2</v>
      </c>
      <c r="V103" s="6">
        <f t="shared" si="24"/>
        <v>-7.4387583954046405E-2</v>
      </c>
      <c r="W103" s="6">
        <f t="shared" si="25"/>
        <v>-7.6523060189266662E-2</v>
      </c>
      <c r="X103" s="6">
        <f t="shared" si="26"/>
        <v>-7.2123495883470418E-2</v>
      </c>
      <c r="Y103" s="6">
        <f t="shared" si="27"/>
        <v>-7.6423621177607454E-2</v>
      </c>
    </row>
    <row r="104" spans="1:25" x14ac:dyDescent="0.2">
      <c r="A104" s="2">
        <v>40360</v>
      </c>
      <c r="B104">
        <v>4.7151009999999998</v>
      </c>
      <c r="C104" s="4">
        <f t="shared" si="14"/>
        <v>6.6429802942016725E-2</v>
      </c>
      <c r="D104">
        <v>17.877348000000001</v>
      </c>
      <c r="E104" s="4">
        <f t="shared" si="15"/>
        <v>6.7049667786757583E-2</v>
      </c>
      <c r="F104">
        <v>26.123304000000001</v>
      </c>
      <c r="G104" s="4">
        <f t="shared" si="16"/>
        <v>5.9060106546134028E-2</v>
      </c>
      <c r="H104">
        <v>4.9984190000000002</v>
      </c>
      <c r="I104" s="4">
        <f t="shared" si="17"/>
        <v>6.4682904240461081E-2</v>
      </c>
      <c r="J104">
        <v>12.615638000000001</v>
      </c>
      <c r="K104" s="4">
        <f t="shared" si="18"/>
        <v>6.8600514138991819E-2</v>
      </c>
      <c r="L104" s="1">
        <v>126.32</v>
      </c>
      <c r="M104" s="5">
        <f t="shared" si="19"/>
        <v>7.0055061414654674E-2</v>
      </c>
      <c r="N104" s="1">
        <v>144.87</v>
      </c>
      <c r="O104" s="4">
        <f t="shared" si="20"/>
        <v>6.9072393181315084E-2</v>
      </c>
      <c r="P104" s="4">
        <v>3.0099999999999998E-2</v>
      </c>
      <c r="S104" s="6">
        <f t="shared" si="21"/>
        <v>3.6329802942016723E-2</v>
      </c>
      <c r="T104" s="6">
        <f t="shared" si="22"/>
        <v>3.6949667786757581E-2</v>
      </c>
      <c r="U104" s="6">
        <f t="shared" si="23"/>
        <v>2.896010654613403E-2</v>
      </c>
      <c r="V104" s="6">
        <f t="shared" si="24"/>
        <v>3.4582904240461079E-2</v>
      </c>
      <c r="W104" s="6">
        <f t="shared" si="25"/>
        <v>3.8500514138991818E-2</v>
      </c>
      <c r="X104" s="6">
        <f t="shared" si="26"/>
        <v>3.9955061414654672E-2</v>
      </c>
      <c r="Y104" s="6">
        <f t="shared" si="27"/>
        <v>3.8972393181315082E-2</v>
      </c>
    </row>
    <row r="105" spans="1:25" x14ac:dyDescent="0.2">
      <c r="A105" s="2">
        <v>40330</v>
      </c>
      <c r="B105">
        <v>4.4213889999999996</v>
      </c>
      <c r="C105" s="4">
        <f t="shared" si="14"/>
        <v>-6.2834780290018766E-2</v>
      </c>
      <c r="D105">
        <v>16.753997999999999</v>
      </c>
      <c r="E105" s="4">
        <f t="shared" si="15"/>
        <v>-6.4851188022592154E-2</v>
      </c>
      <c r="F105">
        <v>24.666498000000001</v>
      </c>
      <c r="G105" s="4">
        <f t="shared" si="16"/>
        <v>-5.3496149480891542E-2</v>
      </c>
      <c r="H105">
        <v>4.6947489999999998</v>
      </c>
      <c r="I105" s="4">
        <f t="shared" si="17"/>
        <v>-6.0753210165054305E-2</v>
      </c>
      <c r="J105">
        <v>11.805757</v>
      </c>
      <c r="K105" s="4">
        <f t="shared" si="18"/>
        <v>-6.4196594734249768E-2</v>
      </c>
      <c r="L105" s="1">
        <v>118.05</v>
      </c>
      <c r="M105" s="5">
        <f t="shared" si="19"/>
        <v>-5.2340049771212982E-2</v>
      </c>
      <c r="N105" s="1">
        <v>135.51</v>
      </c>
      <c r="O105" s="4">
        <f t="shared" si="20"/>
        <v>-6.5512723260464756E-2</v>
      </c>
      <c r="P105" s="4">
        <v>3.2000000000000001E-2</v>
      </c>
      <c r="S105" s="6">
        <f t="shared" si="21"/>
        <v>-9.4834780290018766E-2</v>
      </c>
      <c r="T105" s="6">
        <f t="shared" si="22"/>
        <v>-9.6851188022592155E-2</v>
      </c>
      <c r="U105" s="6">
        <f t="shared" si="23"/>
        <v>-8.5496149480891542E-2</v>
      </c>
      <c r="V105" s="6">
        <f t="shared" si="24"/>
        <v>-9.2753210165054306E-2</v>
      </c>
      <c r="W105" s="6">
        <f t="shared" si="25"/>
        <v>-9.6196594734249768E-2</v>
      </c>
      <c r="X105" s="6">
        <f t="shared" si="26"/>
        <v>-8.4340049771212983E-2</v>
      </c>
      <c r="Y105" s="6">
        <f t="shared" si="27"/>
        <v>-9.7512723260464756E-2</v>
      </c>
    </row>
    <row r="106" spans="1:25" x14ac:dyDescent="0.2">
      <c r="A106" s="2">
        <v>40299</v>
      </c>
      <c r="B106">
        <v>4.7178329999999997</v>
      </c>
      <c r="C106" s="4">
        <f t="shared" si="14"/>
        <v>-7.6110219761562181E-2</v>
      </c>
      <c r="D106">
        <v>17.915863000000002</v>
      </c>
      <c r="E106" s="4">
        <f t="shared" si="15"/>
        <v>-8.009229749578417E-2</v>
      </c>
      <c r="F106">
        <v>26.060642000000001</v>
      </c>
      <c r="G106" s="4">
        <f t="shared" si="16"/>
        <v>-6.8843399432508612E-2</v>
      </c>
      <c r="H106">
        <v>4.9984190000000002</v>
      </c>
      <c r="I106" s="4">
        <f t="shared" si="17"/>
        <v>-7.319805161694648E-2</v>
      </c>
      <c r="J106">
        <v>12.615638000000001</v>
      </c>
      <c r="K106" s="4">
        <f t="shared" si="18"/>
        <v>-6.4516129032258118E-2</v>
      </c>
      <c r="L106" s="1">
        <v>124.57</v>
      </c>
      <c r="M106" s="5">
        <f t="shared" si="19"/>
        <v>-7.9849313044762948E-2</v>
      </c>
      <c r="N106" s="1">
        <v>145.01</v>
      </c>
      <c r="O106" s="4">
        <f t="shared" si="20"/>
        <v>-7.1995392294893157E-2</v>
      </c>
      <c r="P106" s="4">
        <v>3.4200000000000001E-2</v>
      </c>
      <c r="S106" s="6">
        <f t="shared" si="21"/>
        <v>-0.11031021976156219</v>
      </c>
      <c r="T106" s="6">
        <f t="shared" si="22"/>
        <v>-0.11429229749578418</v>
      </c>
      <c r="U106" s="6">
        <f t="shared" si="23"/>
        <v>-0.10304339943250862</v>
      </c>
      <c r="V106" s="6">
        <f t="shared" si="24"/>
        <v>-0.10739805161694649</v>
      </c>
      <c r="W106" s="6">
        <f t="shared" si="25"/>
        <v>-9.8716129032258126E-2</v>
      </c>
      <c r="X106" s="6">
        <f t="shared" si="26"/>
        <v>-0.11404931304476296</v>
      </c>
      <c r="Y106" s="6">
        <f t="shared" si="27"/>
        <v>-0.10619539229489317</v>
      </c>
    </row>
    <row r="107" spans="1:25" x14ac:dyDescent="0.2">
      <c r="A107" s="2">
        <v>40269</v>
      </c>
      <c r="B107">
        <v>5.1064889999999998</v>
      </c>
      <c r="C107" s="4">
        <f t="shared" si="14"/>
        <v>2.2289011425478122E-2</v>
      </c>
      <c r="D107">
        <v>19.475718000000001</v>
      </c>
      <c r="E107" s="4">
        <f t="shared" si="15"/>
        <v>2.292663042322185E-2</v>
      </c>
      <c r="F107">
        <v>27.987389</v>
      </c>
      <c r="G107" s="4">
        <f t="shared" si="16"/>
        <v>4.1585854666498001E-2</v>
      </c>
      <c r="H107">
        <v>5.3931899999999997</v>
      </c>
      <c r="I107" s="4">
        <f t="shared" si="17"/>
        <v>4.5247655151514632E-3</v>
      </c>
      <c r="J107">
        <v>13.485682000000001</v>
      </c>
      <c r="K107" s="4">
        <f t="shared" si="18"/>
        <v>3.9971361940392081E-2</v>
      </c>
      <c r="L107" s="1">
        <v>135.38</v>
      </c>
      <c r="M107" s="5">
        <f t="shared" si="19"/>
        <v>1.5756302521008347E-2</v>
      </c>
      <c r="N107" s="1">
        <v>156.26</v>
      </c>
      <c r="O107" s="4">
        <f t="shared" si="20"/>
        <v>4.2636952025088215E-2</v>
      </c>
      <c r="P107" s="4">
        <v>3.85E-2</v>
      </c>
      <c r="S107" s="6">
        <f t="shared" si="21"/>
        <v>-1.6210988574521877E-2</v>
      </c>
      <c r="T107" s="6">
        <f t="shared" si="22"/>
        <v>-1.557336957677815E-2</v>
      </c>
      <c r="U107" s="6">
        <f t="shared" si="23"/>
        <v>3.0858546664980016E-3</v>
      </c>
      <c r="V107" s="6">
        <f t="shared" si="24"/>
        <v>-3.3975234484848536E-2</v>
      </c>
      <c r="W107" s="6">
        <f t="shared" si="25"/>
        <v>1.4713619403920811E-3</v>
      </c>
      <c r="X107" s="6">
        <f t="shared" si="26"/>
        <v>-2.2743697478991652E-2</v>
      </c>
      <c r="Y107" s="6">
        <f t="shared" si="27"/>
        <v>4.1369520250882155E-3</v>
      </c>
    </row>
    <row r="108" spans="1:25" x14ac:dyDescent="0.2">
      <c r="A108" s="2">
        <v>40238</v>
      </c>
      <c r="B108">
        <v>4.995152</v>
      </c>
      <c r="C108" s="4">
        <f t="shared" si="14"/>
        <v>7.6866528018481484E-2</v>
      </c>
      <c r="D108">
        <v>19.039213</v>
      </c>
      <c r="E108" s="4">
        <f t="shared" si="15"/>
        <v>9.0842207392113572E-2</v>
      </c>
      <c r="F108">
        <v>26.869978</v>
      </c>
      <c r="G108" s="4">
        <f t="shared" si="16"/>
        <v>7.3648726862141745E-2</v>
      </c>
      <c r="H108">
        <v>5.3688969999999996</v>
      </c>
      <c r="I108" s="4">
        <f t="shared" si="17"/>
        <v>6.1224477694191037E-2</v>
      </c>
      <c r="J108">
        <v>12.967359</v>
      </c>
      <c r="K108" s="4">
        <f t="shared" si="18"/>
        <v>8.3107737378160129E-2</v>
      </c>
      <c r="L108" s="1">
        <v>133.28</v>
      </c>
      <c r="M108" s="5">
        <f t="shared" si="19"/>
        <v>6.0386665605855594E-2</v>
      </c>
      <c r="N108" s="1">
        <v>149.87</v>
      </c>
      <c r="O108" s="4">
        <f t="shared" si="20"/>
        <v>7.134176853241847E-2</v>
      </c>
      <c r="P108" s="4">
        <v>3.73E-2</v>
      </c>
      <c r="S108" s="6">
        <f t="shared" si="21"/>
        <v>3.9566528018481484E-2</v>
      </c>
      <c r="T108" s="6">
        <f t="shared" si="22"/>
        <v>5.3542207392113572E-2</v>
      </c>
      <c r="U108" s="6">
        <f t="shared" si="23"/>
        <v>3.6348726862141745E-2</v>
      </c>
      <c r="V108" s="6">
        <f t="shared" si="24"/>
        <v>2.3924477694191038E-2</v>
      </c>
      <c r="W108" s="6">
        <f t="shared" si="25"/>
        <v>4.5807737378160129E-2</v>
      </c>
      <c r="X108" s="6">
        <f t="shared" si="26"/>
        <v>2.3086665605855594E-2</v>
      </c>
      <c r="Y108" s="6">
        <f t="shared" si="27"/>
        <v>3.404176853241847E-2</v>
      </c>
    </row>
    <row r="109" spans="1:25" x14ac:dyDescent="0.2">
      <c r="A109" s="2">
        <v>40210</v>
      </c>
      <c r="B109">
        <v>4.6385990000000001</v>
      </c>
      <c r="C109" s="4">
        <f t="shared" si="14"/>
        <v>4.0606686436687411E-2</v>
      </c>
      <c r="D109">
        <v>17.453682000000001</v>
      </c>
      <c r="E109" s="4">
        <f t="shared" si="15"/>
        <v>4.2961112210952335E-2</v>
      </c>
      <c r="F109">
        <v>25.026786999999999</v>
      </c>
      <c r="G109" s="4">
        <f t="shared" si="16"/>
        <v>4.742169141021102E-2</v>
      </c>
      <c r="H109">
        <v>5.0591530000000002</v>
      </c>
      <c r="I109" s="4">
        <f t="shared" si="17"/>
        <v>5.044124880585743E-2</v>
      </c>
      <c r="J109">
        <v>11.972363</v>
      </c>
      <c r="K109" s="4">
        <f t="shared" si="18"/>
        <v>4.5252508743858888E-2</v>
      </c>
      <c r="L109" s="1">
        <v>125.69</v>
      </c>
      <c r="M109" s="5">
        <f t="shared" si="19"/>
        <v>3.0921916010498762E-2</v>
      </c>
      <c r="N109" s="1">
        <v>139.88999999999999</v>
      </c>
      <c r="O109" s="4">
        <f t="shared" si="20"/>
        <v>5.2120938628158697E-2</v>
      </c>
      <c r="P109" s="4">
        <v>3.6900000000000002E-2</v>
      </c>
      <c r="S109" s="6">
        <f t="shared" si="21"/>
        <v>3.7066864366874092E-3</v>
      </c>
      <c r="T109" s="6">
        <f t="shared" si="22"/>
        <v>6.0611122109523324E-3</v>
      </c>
      <c r="U109" s="6">
        <f t="shared" si="23"/>
        <v>1.0521691410211018E-2</v>
      </c>
      <c r="V109" s="6">
        <f t="shared" si="24"/>
        <v>1.3541248805857428E-2</v>
      </c>
      <c r="W109" s="6">
        <f t="shared" si="25"/>
        <v>8.3525087438588858E-3</v>
      </c>
      <c r="X109" s="6">
        <f t="shared" si="26"/>
        <v>-5.97808398950124E-3</v>
      </c>
      <c r="Y109" s="6">
        <f t="shared" si="27"/>
        <v>1.5220938628158695E-2</v>
      </c>
    </row>
    <row r="110" spans="1:25" x14ac:dyDescent="0.2">
      <c r="A110" s="2">
        <v>40179</v>
      </c>
      <c r="B110">
        <v>4.4575909999999999</v>
      </c>
      <c r="C110" s="4">
        <f t="shared" si="14"/>
        <v>-5.2167669020092067E-2</v>
      </c>
      <c r="D110">
        <v>16.734739000000001</v>
      </c>
      <c r="E110" s="4">
        <f t="shared" si="15"/>
        <v>-5.0794973734942683E-2</v>
      </c>
      <c r="F110">
        <v>23.893706999999999</v>
      </c>
      <c r="G110" s="4">
        <f t="shared" si="16"/>
        <v>-3.5886842861508672E-2</v>
      </c>
      <c r="H110">
        <v>4.816217</v>
      </c>
      <c r="I110" s="4">
        <f t="shared" si="17"/>
        <v>-4.2270440619266769E-2</v>
      </c>
      <c r="J110">
        <v>11.454039</v>
      </c>
      <c r="K110" s="4">
        <f t="shared" si="18"/>
        <v>-3.1905837400289738E-2</v>
      </c>
      <c r="L110" s="1">
        <v>121.92</v>
      </c>
      <c r="M110" s="5">
        <f t="shared" si="19"/>
        <v>-3.5900680056934919E-2</v>
      </c>
      <c r="N110" s="1">
        <v>132.96</v>
      </c>
      <c r="O110" s="4">
        <f t="shared" si="20"/>
        <v>-3.2173533265395182E-2</v>
      </c>
      <c r="P110" s="4">
        <v>3.73E-2</v>
      </c>
      <c r="S110" s="6">
        <f t="shared" si="21"/>
        <v>-8.9467669020092067E-2</v>
      </c>
      <c r="T110" s="6">
        <f t="shared" si="22"/>
        <v>-8.8094973734942683E-2</v>
      </c>
      <c r="U110" s="6">
        <f t="shared" si="23"/>
        <v>-7.3186842861508672E-2</v>
      </c>
      <c r="V110" s="6">
        <f t="shared" si="24"/>
        <v>-7.9570440619266769E-2</v>
      </c>
      <c r="W110" s="6">
        <f t="shared" si="25"/>
        <v>-6.9205837400289738E-2</v>
      </c>
      <c r="X110" s="6">
        <f t="shared" si="26"/>
        <v>-7.3200680056934919E-2</v>
      </c>
      <c r="Y110" s="6">
        <f t="shared" si="27"/>
        <v>-6.9473533265395182E-2</v>
      </c>
    </row>
    <row r="111" spans="1:25" x14ac:dyDescent="0.2">
      <c r="A111" s="2">
        <v>40148</v>
      </c>
      <c r="B111">
        <v>4.7029319999999997</v>
      </c>
      <c r="C111" s="4">
        <f t="shared" si="14"/>
        <v>4.9125106687505138E-2</v>
      </c>
      <c r="D111">
        <v>17.630268000000001</v>
      </c>
      <c r="E111" s="4">
        <f t="shared" si="15"/>
        <v>4.9429584464344867E-2</v>
      </c>
      <c r="F111">
        <v>24.783093999999998</v>
      </c>
      <c r="G111" s="4">
        <f t="shared" si="16"/>
        <v>5.1361640306293976E-2</v>
      </c>
      <c r="H111">
        <v>5.0287860000000002</v>
      </c>
      <c r="I111" s="4">
        <f t="shared" si="17"/>
        <v>4.1509513679895083E-2</v>
      </c>
      <c r="J111">
        <v>11.831534</v>
      </c>
      <c r="K111" s="4">
        <f t="shared" si="18"/>
        <v>6.3175434360484006E-2</v>
      </c>
      <c r="L111" s="1">
        <v>126.46</v>
      </c>
      <c r="M111" s="5">
        <f t="shared" si="19"/>
        <v>1.9263319094059872E-2</v>
      </c>
      <c r="N111" s="1">
        <v>137.38</v>
      </c>
      <c r="O111" s="4">
        <f t="shared" si="20"/>
        <v>6.2736907248394758E-2</v>
      </c>
      <c r="P111" s="4">
        <v>3.5900000000000001E-2</v>
      </c>
      <c r="S111" s="6">
        <f t="shared" si="21"/>
        <v>1.3225106687505137E-2</v>
      </c>
      <c r="T111" s="6">
        <f t="shared" si="22"/>
        <v>1.3529584464344865E-2</v>
      </c>
      <c r="U111" s="6">
        <f t="shared" si="23"/>
        <v>1.5461640306293975E-2</v>
      </c>
      <c r="V111" s="6">
        <f t="shared" si="24"/>
        <v>5.6095136798950812E-3</v>
      </c>
      <c r="W111" s="6">
        <f t="shared" si="25"/>
        <v>2.7275434360484005E-2</v>
      </c>
      <c r="X111" s="6">
        <f t="shared" si="26"/>
        <v>-1.6636680905940129E-2</v>
      </c>
      <c r="Y111" s="6">
        <f t="shared" si="27"/>
        <v>2.6836907248394756E-2</v>
      </c>
    </row>
    <row r="112" spans="1:25" x14ac:dyDescent="0.2">
      <c r="A112" s="2">
        <v>40118</v>
      </c>
      <c r="B112">
        <v>4.4827180000000002</v>
      </c>
      <c r="C112" s="4">
        <f t="shared" si="14"/>
        <v>6.4604897015617668E-2</v>
      </c>
      <c r="D112">
        <v>16.799858</v>
      </c>
      <c r="E112" s="4">
        <f t="shared" si="15"/>
        <v>6.0483950891603078E-2</v>
      </c>
      <c r="F112">
        <v>23.572378</v>
      </c>
      <c r="G112" s="4">
        <f t="shared" si="16"/>
        <v>4.4634636120264748E-2</v>
      </c>
      <c r="H112">
        <v>4.8283630000000004</v>
      </c>
      <c r="I112" s="4">
        <f t="shared" si="17"/>
        <v>5.158728084503994E-2</v>
      </c>
      <c r="J112">
        <v>11.128487</v>
      </c>
      <c r="K112" s="4">
        <f t="shared" si="18"/>
        <v>4.2009458387598286E-2</v>
      </c>
      <c r="L112" s="1">
        <v>124.07</v>
      </c>
      <c r="M112" s="5">
        <f t="shared" si="19"/>
        <v>5.9974369927381366E-2</v>
      </c>
      <c r="N112" s="1">
        <v>129.27000000000001</v>
      </c>
      <c r="O112" s="4">
        <f t="shared" si="20"/>
        <v>4.0569910649601582E-2</v>
      </c>
      <c r="P112" s="4">
        <v>3.4000000000000002E-2</v>
      </c>
      <c r="S112" s="6">
        <f t="shared" si="21"/>
        <v>3.0604897015617666E-2</v>
      </c>
      <c r="T112" s="6">
        <f t="shared" si="22"/>
        <v>2.6483950891603075E-2</v>
      </c>
      <c r="U112" s="6">
        <f t="shared" si="23"/>
        <v>1.0634636120264745E-2</v>
      </c>
      <c r="V112" s="6">
        <f t="shared" si="24"/>
        <v>1.7587280845039938E-2</v>
      </c>
      <c r="W112" s="6">
        <f t="shared" si="25"/>
        <v>8.0094583875982839E-3</v>
      </c>
      <c r="X112" s="6">
        <f t="shared" si="26"/>
        <v>2.5974369927381363E-2</v>
      </c>
      <c r="Y112" s="6">
        <f t="shared" si="27"/>
        <v>6.5699106496015791E-3</v>
      </c>
    </row>
    <row r="113" spans="1:25" x14ac:dyDescent="0.2">
      <c r="A113" s="2">
        <v>40087</v>
      </c>
      <c r="B113">
        <v>4.2106870000000001</v>
      </c>
      <c r="C113" s="4">
        <f t="shared" si="14"/>
        <v>-4.1142398319608753E-2</v>
      </c>
      <c r="D113">
        <v>15.84169</v>
      </c>
      <c r="E113" s="4">
        <f t="shared" si="15"/>
        <v>-4.024773991549746E-2</v>
      </c>
      <c r="F113">
        <v>22.565189</v>
      </c>
      <c r="G113" s="4">
        <f t="shared" si="16"/>
        <v>-4.5685504813760547E-2</v>
      </c>
      <c r="H113">
        <v>4.5914999999999999</v>
      </c>
      <c r="I113" s="4">
        <f t="shared" si="17"/>
        <v>-4.4247699189999157E-2</v>
      </c>
      <c r="J113">
        <v>10.679833</v>
      </c>
      <c r="K113" s="4">
        <f t="shared" si="18"/>
        <v>-5.213465188080102E-2</v>
      </c>
      <c r="L113" s="1">
        <v>117.05</v>
      </c>
      <c r="M113" s="5">
        <f t="shared" si="19"/>
        <v>-1.8530940801609996E-2</v>
      </c>
      <c r="N113" s="1">
        <v>124.23</v>
      </c>
      <c r="O113" s="4">
        <f t="shared" si="20"/>
        <v>-4.5412632549561849E-2</v>
      </c>
      <c r="P113" s="4">
        <v>3.39E-2</v>
      </c>
      <c r="S113" s="6">
        <f t="shared" si="21"/>
        <v>-7.5042398319608752E-2</v>
      </c>
      <c r="T113" s="6">
        <f t="shared" si="22"/>
        <v>-7.414773991549746E-2</v>
      </c>
      <c r="U113" s="6">
        <f t="shared" si="23"/>
        <v>-7.9585504813760546E-2</v>
      </c>
      <c r="V113" s="6">
        <f t="shared" si="24"/>
        <v>-7.8147699189999156E-2</v>
      </c>
      <c r="W113" s="6">
        <f t="shared" si="25"/>
        <v>-8.6034651880801019E-2</v>
      </c>
      <c r="X113" s="6">
        <f t="shared" si="26"/>
        <v>-5.2430940801609996E-2</v>
      </c>
      <c r="Y113" s="6">
        <f t="shared" si="27"/>
        <v>-7.9312632549561848E-2</v>
      </c>
    </row>
    <row r="114" spans="1:25" x14ac:dyDescent="0.2">
      <c r="A114" s="2">
        <v>40057</v>
      </c>
      <c r="B114">
        <v>4.3913580000000003</v>
      </c>
      <c r="C114" s="4">
        <f t="shared" si="14"/>
        <v>6.2170230407568416E-2</v>
      </c>
      <c r="D114">
        <v>16.506019999999999</v>
      </c>
      <c r="E114" s="4">
        <f t="shared" si="15"/>
        <v>6.3374628759913065E-2</v>
      </c>
      <c r="F114">
        <v>23.645443</v>
      </c>
      <c r="G114" s="4">
        <f t="shared" si="16"/>
        <v>6.7625167957613197E-2</v>
      </c>
      <c r="H114">
        <v>4.8040690000000001</v>
      </c>
      <c r="I114" s="4">
        <f t="shared" si="17"/>
        <v>5.3261973886318703E-2</v>
      </c>
      <c r="J114">
        <v>11.267246999999999</v>
      </c>
      <c r="K114" s="4">
        <f t="shared" si="18"/>
        <v>6.8421069101251453E-2</v>
      </c>
      <c r="L114" s="1">
        <v>119.26</v>
      </c>
      <c r="M114" s="5">
        <f t="shared" si="19"/>
        <v>3.7314081934417764E-2</v>
      </c>
      <c r="N114" s="1">
        <v>130.13999999999999</v>
      </c>
      <c r="O114" s="4">
        <f t="shared" si="20"/>
        <v>5.7189277010560424E-2</v>
      </c>
      <c r="P114" s="4">
        <v>3.4000000000000002E-2</v>
      </c>
      <c r="S114" s="6">
        <f t="shared" si="21"/>
        <v>2.8170230407568414E-2</v>
      </c>
      <c r="T114" s="6">
        <f t="shared" si="22"/>
        <v>2.9374628759913063E-2</v>
      </c>
      <c r="U114" s="6">
        <f t="shared" si="23"/>
        <v>3.3625167957613195E-2</v>
      </c>
      <c r="V114" s="6">
        <f t="shared" si="24"/>
        <v>1.9261973886318701E-2</v>
      </c>
      <c r="W114" s="6">
        <f t="shared" si="25"/>
        <v>3.442106910125145E-2</v>
      </c>
      <c r="X114" s="6">
        <f t="shared" si="26"/>
        <v>3.3140819344177619E-3</v>
      </c>
      <c r="Y114" s="6">
        <f t="shared" si="27"/>
        <v>2.3189277010560422E-2</v>
      </c>
    </row>
    <row r="115" spans="1:25" x14ac:dyDescent="0.2">
      <c r="A115" s="2">
        <v>40026</v>
      </c>
      <c r="B115">
        <v>4.1343259999999997</v>
      </c>
      <c r="C115" s="4">
        <f t="shared" si="14"/>
        <v>2.1907484375366826E-2</v>
      </c>
      <c r="D115">
        <v>15.5223</v>
      </c>
      <c r="E115" s="4">
        <f t="shared" si="15"/>
        <v>2.3588842028977375E-2</v>
      </c>
      <c r="F115">
        <v>22.147701000000001</v>
      </c>
      <c r="G115" s="4">
        <f t="shared" si="16"/>
        <v>3.3609324002535912E-2</v>
      </c>
      <c r="H115">
        <v>4.561134</v>
      </c>
      <c r="I115" s="4">
        <f t="shared" si="17"/>
        <v>5.0349914450004585E-2</v>
      </c>
      <c r="J115">
        <v>10.545699000000001</v>
      </c>
      <c r="K115" s="4">
        <f t="shared" si="18"/>
        <v>2.0591055801871594E-2</v>
      </c>
      <c r="L115" s="1">
        <v>114.97</v>
      </c>
      <c r="M115" s="5">
        <f t="shared" si="19"/>
        <v>3.6045778138235507E-2</v>
      </c>
      <c r="N115" s="1">
        <v>123.1</v>
      </c>
      <c r="O115" s="4">
        <f t="shared" si="20"/>
        <v>4.3662568885120656E-2</v>
      </c>
      <c r="P115" s="4">
        <v>3.5900000000000001E-2</v>
      </c>
      <c r="S115" s="6">
        <f t="shared" si="21"/>
        <v>-1.3992515624633176E-2</v>
      </c>
      <c r="T115" s="6">
        <f t="shared" si="22"/>
        <v>-1.2311157971022627E-2</v>
      </c>
      <c r="U115" s="6">
        <f t="shared" si="23"/>
        <v>-2.2906759974640895E-3</v>
      </c>
      <c r="V115" s="6">
        <f t="shared" si="24"/>
        <v>1.4449914450004583E-2</v>
      </c>
      <c r="W115" s="6">
        <f t="shared" si="25"/>
        <v>-1.5308944198128407E-2</v>
      </c>
      <c r="X115" s="6">
        <f t="shared" si="26"/>
        <v>1.4577813823550556E-4</v>
      </c>
      <c r="Y115" s="6">
        <f t="shared" si="27"/>
        <v>7.7625688851206548E-3</v>
      </c>
    </row>
    <row r="116" spans="1:25" x14ac:dyDescent="0.2">
      <c r="A116" s="2">
        <v>39995</v>
      </c>
      <c r="B116">
        <v>4.0456950000000003</v>
      </c>
      <c r="C116" s="4">
        <f t="shared" si="14"/>
        <v>7.3250206323103528E-2</v>
      </c>
      <c r="D116">
        <v>15.164585000000001</v>
      </c>
      <c r="E116" s="4">
        <f t="shared" si="15"/>
        <v>8.2041852083934774E-2</v>
      </c>
      <c r="F116">
        <v>21.427536</v>
      </c>
      <c r="G116" s="4">
        <f t="shared" si="16"/>
        <v>7.9106493770200625E-2</v>
      </c>
      <c r="H116">
        <v>4.3424899999999997</v>
      </c>
      <c r="I116" s="4">
        <f t="shared" si="17"/>
        <v>9.3271849815194319E-2</v>
      </c>
      <c r="J116">
        <v>10.332933000000001</v>
      </c>
      <c r="K116" s="4">
        <f t="shared" si="18"/>
        <v>8.7104539882361109E-2</v>
      </c>
      <c r="L116" s="1">
        <v>110.97</v>
      </c>
      <c r="M116" s="5">
        <f t="shared" si="19"/>
        <v>7.5707638619620043E-2</v>
      </c>
      <c r="N116" s="1">
        <v>117.95</v>
      </c>
      <c r="O116" s="4">
        <f t="shared" si="20"/>
        <v>8.7397437079376861E-2</v>
      </c>
      <c r="P116" s="4">
        <v>3.56E-2</v>
      </c>
      <c r="S116" s="6">
        <f t="shared" si="21"/>
        <v>3.7650206323103529E-2</v>
      </c>
      <c r="T116" s="6">
        <f t="shared" si="22"/>
        <v>4.6441852083934775E-2</v>
      </c>
      <c r="U116" s="6">
        <f t="shared" si="23"/>
        <v>4.3506493770200626E-2</v>
      </c>
      <c r="V116" s="6">
        <f t="shared" si="24"/>
        <v>5.7671849815194319E-2</v>
      </c>
      <c r="W116" s="6">
        <f t="shared" si="25"/>
        <v>5.150453988236111E-2</v>
      </c>
      <c r="X116" s="6">
        <f t="shared" si="26"/>
        <v>4.0107638619620044E-2</v>
      </c>
      <c r="Y116" s="6">
        <f t="shared" si="27"/>
        <v>5.1797437079376861E-2</v>
      </c>
    </row>
    <row r="117" spans="1:25" x14ac:dyDescent="0.2">
      <c r="A117" s="2">
        <v>39965</v>
      </c>
      <c r="B117">
        <v>3.7695729999999998</v>
      </c>
      <c r="C117" s="4">
        <f t="shared" si="14"/>
        <v>8.7573805517375813E-3</v>
      </c>
      <c r="D117">
        <v>14.014786000000001</v>
      </c>
      <c r="E117" s="4">
        <f t="shared" si="15"/>
        <v>-3.6330447107213448E-3</v>
      </c>
      <c r="F117">
        <v>19.856739000000001</v>
      </c>
      <c r="G117" s="4">
        <f t="shared" si="16"/>
        <v>-1.3123884307634226E-3</v>
      </c>
      <c r="H117">
        <v>3.972013</v>
      </c>
      <c r="I117" s="4">
        <f t="shared" si="17"/>
        <v>4.6084872446501279E-3</v>
      </c>
      <c r="J117">
        <v>9.5050039999999996</v>
      </c>
      <c r="K117" s="4">
        <f t="shared" si="18"/>
        <v>3.0591588597986163E-2</v>
      </c>
      <c r="L117" s="1">
        <v>103.16</v>
      </c>
      <c r="M117" s="5">
        <f t="shared" si="19"/>
        <v>1.9425019425018952E-3</v>
      </c>
      <c r="N117" s="1">
        <v>108.47</v>
      </c>
      <c r="O117" s="4">
        <f t="shared" si="20"/>
        <v>6.2152133580706259E-3</v>
      </c>
      <c r="P117" s="4">
        <v>3.7199999999999997E-2</v>
      </c>
      <c r="S117" s="6">
        <f t="shared" si="21"/>
        <v>-2.8442619448262416E-2</v>
      </c>
      <c r="T117" s="6">
        <f t="shared" si="22"/>
        <v>-4.0833044710721342E-2</v>
      </c>
      <c r="U117" s="6">
        <f t="shared" si="23"/>
        <v>-3.851238843076342E-2</v>
      </c>
      <c r="V117" s="6">
        <f t="shared" si="24"/>
        <v>-3.2591512755349869E-2</v>
      </c>
      <c r="W117" s="6">
        <f t="shared" si="25"/>
        <v>-6.6084114020138335E-3</v>
      </c>
      <c r="X117" s="6">
        <f t="shared" si="26"/>
        <v>-3.5257498057498102E-2</v>
      </c>
      <c r="Y117" s="6">
        <f t="shared" si="27"/>
        <v>-3.0984786641929371E-2</v>
      </c>
    </row>
    <row r="118" spans="1:25" x14ac:dyDescent="0.2">
      <c r="A118" s="2">
        <v>39934</v>
      </c>
      <c r="B118">
        <v>3.7368480000000002</v>
      </c>
      <c r="C118" s="4">
        <f t="shared" si="14"/>
        <v>5.4241626097731199E-2</v>
      </c>
      <c r="D118">
        <v>14.065887999999999</v>
      </c>
      <c r="E118" s="4">
        <f t="shared" si="15"/>
        <v>5.9163079808114194E-2</v>
      </c>
      <c r="F118">
        <v>19.882833000000002</v>
      </c>
      <c r="G118" s="4">
        <f t="shared" si="16"/>
        <v>5.5401871139248771E-2</v>
      </c>
      <c r="H118">
        <v>3.953792</v>
      </c>
      <c r="I118" s="4">
        <f t="shared" si="17"/>
        <v>4.4943939006315325E-2</v>
      </c>
      <c r="J118">
        <v>9.2228619999999992</v>
      </c>
      <c r="K118" s="4">
        <f t="shared" si="18"/>
        <v>3.9624687955751359E-2</v>
      </c>
      <c r="L118" s="1">
        <v>102.96</v>
      </c>
      <c r="M118" s="5">
        <f t="shared" si="19"/>
        <v>5.5891703415034133E-2</v>
      </c>
      <c r="N118" s="1">
        <v>107.8</v>
      </c>
      <c r="O118" s="4">
        <f t="shared" si="20"/>
        <v>2.7351567711807689E-2</v>
      </c>
      <c r="P118" s="4">
        <v>3.2899999999999999E-2</v>
      </c>
      <c r="S118" s="6">
        <f t="shared" si="21"/>
        <v>2.1341626097731201E-2</v>
      </c>
      <c r="T118" s="6">
        <f t="shared" si="22"/>
        <v>2.6263079808114195E-2</v>
      </c>
      <c r="U118" s="6">
        <f t="shared" si="23"/>
        <v>2.2501871139248772E-2</v>
      </c>
      <c r="V118" s="6">
        <f t="shared" si="24"/>
        <v>1.2043939006315327E-2</v>
      </c>
      <c r="W118" s="6">
        <f t="shared" si="25"/>
        <v>6.72468795575136E-3</v>
      </c>
      <c r="X118" s="6">
        <f t="shared" si="26"/>
        <v>2.2991703415034134E-2</v>
      </c>
      <c r="Y118" s="6">
        <f t="shared" si="27"/>
        <v>-5.5484322881923093E-3</v>
      </c>
    </row>
    <row r="119" spans="1:25" x14ac:dyDescent="0.2">
      <c r="A119" s="2">
        <v>39904</v>
      </c>
      <c r="B119">
        <v>3.544584</v>
      </c>
      <c r="C119" s="4">
        <f t="shared" si="14"/>
        <v>8.9936628659441853E-2</v>
      </c>
      <c r="D119">
        <v>13.280191</v>
      </c>
      <c r="E119" s="4">
        <f t="shared" si="15"/>
        <v>0.10820886399126528</v>
      </c>
      <c r="F119">
        <v>18.839110999999999</v>
      </c>
      <c r="G119" s="4">
        <f t="shared" si="16"/>
        <v>0.11764670635804886</v>
      </c>
      <c r="H119">
        <v>3.7837360000000002</v>
      </c>
      <c r="I119" s="4">
        <f t="shared" si="17"/>
        <v>0.12862309113969062</v>
      </c>
      <c r="J119">
        <v>8.8713379999999997</v>
      </c>
      <c r="K119" s="4">
        <f t="shared" si="18"/>
        <v>0.12229372866524502</v>
      </c>
      <c r="L119" s="1">
        <v>97.51</v>
      </c>
      <c r="M119" s="5">
        <f t="shared" si="19"/>
        <v>9.574109450500079E-2</v>
      </c>
      <c r="N119" s="1">
        <v>104.93</v>
      </c>
      <c r="O119" s="4">
        <f t="shared" si="20"/>
        <v>0.14878476023647913</v>
      </c>
      <c r="P119" s="4">
        <v>2.93E-2</v>
      </c>
      <c r="S119" s="6">
        <f t="shared" si="21"/>
        <v>6.0636628659441853E-2</v>
      </c>
      <c r="T119" s="6">
        <f t="shared" si="22"/>
        <v>7.8908863991265288E-2</v>
      </c>
      <c r="U119" s="6">
        <f t="shared" si="23"/>
        <v>8.8346706358048865E-2</v>
      </c>
      <c r="V119" s="6">
        <f t="shared" si="24"/>
        <v>9.9323091139690622E-2</v>
      </c>
      <c r="W119" s="6">
        <f t="shared" si="25"/>
        <v>9.2993728665245023E-2</v>
      </c>
      <c r="X119" s="6">
        <f t="shared" si="26"/>
        <v>6.6441094505000797E-2</v>
      </c>
      <c r="Y119" s="6">
        <f t="shared" si="27"/>
        <v>0.11948476023647914</v>
      </c>
    </row>
    <row r="120" spans="1:25" x14ac:dyDescent="0.2">
      <c r="A120" s="2">
        <v>39873</v>
      </c>
      <c r="B120">
        <v>3.2521010000000001</v>
      </c>
      <c r="C120" s="4">
        <f t="shared" si="14"/>
        <v>9.1783143418652458E-2</v>
      </c>
      <c r="D120">
        <v>11.983473</v>
      </c>
      <c r="E120" s="4">
        <f t="shared" si="15"/>
        <v>0.10482924916986636</v>
      </c>
      <c r="F120">
        <v>16.856051999999998</v>
      </c>
      <c r="G120" s="4">
        <f t="shared" si="16"/>
        <v>0.10201303739641188</v>
      </c>
      <c r="H120">
        <v>3.3525239999999998</v>
      </c>
      <c r="I120" s="4">
        <f t="shared" si="17"/>
        <v>7.8125165817840125E-2</v>
      </c>
      <c r="J120">
        <v>7.904649</v>
      </c>
      <c r="K120" s="4">
        <f t="shared" si="18"/>
        <v>0.10186969313970984</v>
      </c>
      <c r="L120" s="1">
        <v>88.99</v>
      </c>
      <c r="M120" s="5">
        <f t="shared" si="19"/>
        <v>8.7631385969200615E-2</v>
      </c>
      <c r="N120" s="1">
        <v>91.34</v>
      </c>
      <c r="O120" s="4">
        <f t="shared" si="20"/>
        <v>9.0366479646651676E-2</v>
      </c>
      <c r="P120" s="4">
        <v>2.8199999999999999E-2</v>
      </c>
      <c r="S120" s="6">
        <f t="shared" si="21"/>
        <v>6.3583143418652455E-2</v>
      </c>
      <c r="T120" s="6">
        <f t="shared" si="22"/>
        <v>7.6629249169866354E-2</v>
      </c>
      <c r="U120" s="6">
        <f t="shared" si="23"/>
        <v>7.3813037396411874E-2</v>
      </c>
      <c r="V120" s="6">
        <f t="shared" si="24"/>
        <v>4.9925165817840123E-2</v>
      </c>
      <c r="W120" s="6">
        <f t="shared" si="25"/>
        <v>7.3669693139709835E-2</v>
      </c>
      <c r="X120" s="6">
        <f t="shared" si="26"/>
        <v>5.9431385969200612E-2</v>
      </c>
      <c r="Y120" s="6">
        <f t="shared" si="27"/>
        <v>6.2166479646651673E-2</v>
      </c>
    </row>
    <row r="121" spans="1:25" x14ac:dyDescent="0.2">
      <c r="A121" s="2">
        <v>39845</v>
      </c>
      <c r="B121">
        <v>2.9787059999999999</v>
      </c>
      <c r="C121" s="4">
        <f t="shared" si="14"/>
        <v>-7.1215985267701121E-2</v>
      </c>
      <c r="D121">
        <v>10.846448000000001</v>
      </c>
      <c r="E121" s="4">
        <f t="shared" si="15"/>
        <v>-6.7032968261765635E-2</v>
      </c>
      <c r="F121">
        <v>15.295692000000001</v>
      </c>
      <c r="G121" s="4">
        <f t="shared" si="16"/>
        <v>-6.9523834320321387E-2</v>
      </c>
      <c r="H121">
        <v>3.1095869999999999</v>
      </c>
      <c r="I121" s="4">
        <f t="shared" si="17"/>
        <v>-9.859179018227382E-2</v>
      </c>
      <c r="J121">
        <v>7.173851</v>
      </c>
      <c r="K121" s="4">
        <f t="shared" si="18"/>
        <v>-8.1704992049555614E-2</v>
      </c>
      <c r="L121" s="1">
        <v>81.819999999999993</v>
      </c>
      <c r="M121" s="5">
        <f t="shared" si="19"/>
        <v>-0.10647592006115536</v>
      </c>
      <c r="N121" s="1">
        <v>83.77</v>
      </c>
      <c r="O121" s="4">
        <f t="shared" si="20"/>
        <v>-9.6819407008086333E-2</v>
      </c>
      <c r="P121" s="4">
        <v>2.87E-2</v>
      </c>
      <c r="S121" s="6">
        <f t="shared" si="21"/>
        <v>-9.9915985267701124E-2</v>
      </c>
      <c r="T121" s="6">
        <f t="shared" si="22"/>
        <v>-9.5732968261765639E-2</v>
      </c>
      <c r="U121" s="6">
        <f t="shared" si="23"/>
        <v>-9.822383432032139E-2</v>
      </c>
      <c r="V121" s="6">
        <f t="shared" si="24"/>
        <v>-0.12729179018227382</v>
      </c>
      <c r="W121" s="6">
        <f t="shared" si="25"/>
        <v>-0.11040499204955562</v>
      </c>
      <c r="X121" s="6">
        <f t="shared" si="26"/>
        <v>-0.13517592006115536</v>
      </c>
      <c r="Y121" s="6">
        <f t="shared" si="27"/>
        <v>-0.12551940700808634</v>
      </c>
    </row>
    <row r="122" spans="1:25" x14ac:dyDescent="0.2">
      <c r="A122" s="2">
        <v>39814</v>
      </c>
      <c r="B122">
        <v>3.207103</v>
      </c>
      <c r="C122" s="4">
        <f t="shared" si="14"/>
        <v>-3.7612623764233133E-2</v>
      </c>
      <c r="D122">
        <v>11.625757</v>
      </c>
      <c r="E122" s="4">
        <f t="shared" si="15"/>
        <v>-3.3970289769268969E-2</v>
      </c>
      <c r="F122">
        <v>16.438564</v>
      </c>
      <c r="G122" s="4">
        <f t="shared" si="16"/>
        <v>2.7470035912714685E-2</v>
      </c>
      <c r="H122">
        <v>3.4496989999999998</v>
      </c>
      <c r="I122" s="4">
        <f t="shared" si="17"/>
        <v>-6.5789334716266357E-2</v>
      </c>
      <c r="J122">
        <v>7.8121419999999997</v>
      </c>
      <c r="K122" s="4">
        <f t="shared" si="18"/>
        <v>-4.5135036843290122E-3</v>
      </c>
      <c r="L122" s="1">
        <v>91.57</v>
      </c>
      <c r="M122" s="5">
        <f t="shared" si="19"/>
        <v>-8.4300000000000042E-2</v>
      </c>
      <c r="N122" s="1">
        <v>92.75</v>
      </c>
      <c r="O122" s="4">
        <f t="shared" si="20"/>
        <v>-7.2500000000000009E-2</v>
      </c>
      <c r="P122" s="4">
        <v>2.52E-2</v>
      </c>
      <c r="S122" s="6">
        <f t="shared" si="21"/>
        <v>-6.2812623764233133E-2</v>
      </c>
      <c r="T122" s="6">
        <f t="shared" si="22"/>
        <v>-5.9170289769268969E-2</v>
      </c>
      <c r="U122" s="6">
        <f t="shared" si="23"/>
        <v>2.2700359127146852E-3</v>
      </c>
      <c r="V122" s="6">
        <f t="shared" si="24"/>
        <v>-9.0989334716266357E-2</v>
      </c>
      <c r="W122" s="6">
        <f t="shared" si="25"/>
        <v>-2.9713503684329012E-2</v>
      </c>
      <c r="X122" s="6">
        <f t="shared" si="26"/>
        <v>-0.10950000000000004</v>
      </c>
      <c r="Y122" s="6">
        <f t="shared" si="27"/>
        <v>-9.7700000000000009E-2</v>
      </c>
    </row>
    <row r="123" spans="1:25" x14ac:dyDescent="0.2">
      <c r="A123" s="2">
        <v>39783</v>
      </c>
      <c r="B123">
        <v>3.3324449999999999</v>
      </c>
      <c r="D123">
        <v>12.034575</v>
      </c>
      <c r="F123">
        <v>15.999069</v>
      </c>
      <c r="H123">
        <v>3.6926350000000001</v>
      </c>
      <c r="J123">
        <v>7.8475619999999999</v>
      </c>
      <c r="L123" s="1">
        <v>100</v>
      </c>
      <c r="M123" s="5"/>
      <c r="N123" s="1">
        <v>100</v>
      </c>
      <c r="P123" s="4">
        <v>2.4199999999999999E-2</v>
      </c>
      <c r="S123" s="6">
        <f t="shared" si="21"/>
        <v>-2.4199999999999999E-2</v>
      </c>
      <c r="T123" s="6">
        <f t="shared" si="22"/>
        <v>-2.4199999999999999E-2</v>
      </c>
      <c r="U123" s="6">
        <f t="shared" si="23"/>
        <v>-2.4199999999999999E-2</v>
      </c>
      <c r="V123" s="6">
        <f t="shared" si="24"/>
        <v>-2.4199999999999999E-2</v>
      </c>
      <c r="W123" s="6">
        <f t="shared" si="25"/>
        <v>-2.4199999999999999E-2</v>
      </c>
      <c r="X123" s="6">
        <f t="shared" si="26"/>
        <v>-2.4199999999999999E-2</v>
      </c>
      <c r="Y123" s="6">
        <f t="shared" si="27"/>
        <v>-2.4199999999999999E-2</v>
      </c>
    </row>
    <row r="124" spans="1:25" x14ac:dyDescent="0.2">
      <c r="L124" s="1"/>
      <c r="M124" s="5"/>
      <c r="N124" s="1"/>
    </row>
    <row r="125" spans="1:25" x14ac:dyDescent="0.2">
      <c r="L125" s="1"/>
      <c r="M125" s="5"/>
      <c r="N125" s="1"/>
    </row>
    <row r="126" spans="1:25" x14ac:dyDescent="0.2">
      <c r="L126" s="1"/>
      <c r="M126" s="5"/>
      <c r="N126" s="1"/>
    </row>
    <row r="127" spans="1:25" x14ac:dyDescent="0.2">
      <c r="L127" s="1"/>
      <c r="M127" s="5"/>
      <c r="N127" s="1"/>
    </row>
    <row r="128" spans="1:25" x14ac:dyDescent="0.2">
      <c r="L128" s="1"/>
      <c r="M128" s="5"/>
      <c r="N128" s="1"/>
    </row>
    <row r="129" spans="12:14" x14ac:dyDescent="0.2">
      <c r="L129" s="1"/>
      <c r="M129" s="5"/>
      <c r="N129" s="1"/>
    </row>
    <row r="130" spans="12:14" x14ac:dyDescent="0.2">
      <c r="L130" s="1"/>
      <c r="M130" s="5"/>
      <c r="N130" s="1"/>
    </row>
    <row r="131" spans="12:14" x14ac:dyDescent="0.2">
      <c r="L131" s="1"/>
      <c r="M131" s="5"/>
      <c r="N131" s="1"/>
    </row>
    <row r="132" spans="12:14" x14ac:dyDescent="0.2">
      <c r="L132" s="1"/>
      <c r="M132" s="5"/>
      <c r="N132" s="1"/>
    </row>
    <row r="133" spans="12:14" x14ac:dyDescent="0.2">
      <c r="L133" s="1"/>
      <c r="M133" s="5"/>
      <c r="N133" s="1"/>
    </row>
    <row r="134" spans="12:14" x14ac:dyDescent="0.2">
      <c r="L134" s="1"/>
      <c r="M134" s="5"/>
      <c r="N134" s="1"/>
    </row>
  </sheetData>
  <sortState xmlns:xlrd2="http://schemas.microsoft.com/office/spreadsheetml/2017/richdata2" ref="R1:R134">
    <sortCondition descending="1" ref="R1:R134"/>
  </sortState>
  <mergeCells count="17">
    <mergeCell ref="O1:O2"/>
    <mergeCell ref="P1:P2"/>
    <mergeCell ref="S1:Y1"/>
    <mergeCell ref="B1:B2"/>
    <mergeCell ref="A1:A2"/>
    <mergeCell ref="N1:N2"/>
    <mergeCell ref="M1:M2"/>
    <mergeCell ref="L1:L2"/>
    <mergeCell ref="K1:K2"/>
    <mergeCell ref="C1:C2"/>
    <mergeCell ref="J1:J2"/>
    <mergeCell ref="I1:I2"/>
    <mergeCell ref="H1:H2"/>
    <mergeCell ref="G1:G2"/>
    <mergeCell ref="F1:F2"/>
    <mergeCell ref="E1:E2"/>
    <mergeCell ref="D1:D2"/>
  </mergeCells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77736-99DD-2045-9E1D-A439335C4DD4}">
  <dimension ref="A1:P63"/>
  <sheetViews>
    <sheetView topLeftCell="B1" zoomScale="125" workbookViewId="0">
      <selection activeCell="P1" sqref="P1:P63"/>
    </sheetView>
  </sheetViews>
  <sheetFormatPr baseColWidth="10" defaultRowHeight="16" x14ac:dyDescent="0.2"/>
  <cols>
    <col min="2" max="2" width="17.1640625" customWidth="1"/>
    <col min="3" max="3" width="17.1640625" style="4" customWidth="1"/>
    <col min="4" max="4" width="14" customWidth="1"/>
    <col min="5" max="5" width="14" style="4" customWidth="1"/>
    <col min="6" max="6" width="15.33203125" customWidth="1"/>
    <col min="7" max="7" width="15.33203125" style="4" customWidth="1"/>
    <col min="8" max="8" width="14.1640625" customWidth="1"/>
    <col min="9" max="9" width="14.1640625" style="4" customWidth="1"/>
    <col min="10" max="10" width="14.5" customWidth="1"/>
    <col min="11" max="11" width="14.5" style="4" customWidth="1"/>
    <col min="12" max="12" width="16.1640625" customWidth="1"/>
    <col min="13" max="13" width="16.1640625" style="4" customWidth="1"/>
    <col min="14" max="14" width="17.33203125" customWidth="1"/>
    <col min="15" max="15" width="18.5" style="4" customWidth="1"/>
  </cols>
  <sheetData>
    <row r="1" spans="1:16" x14ac:dyDescent="0.2">
      <c r="A1" s="19" t="s">
        <v>0</v>
      </c>
      <c r="B1" s="19" t="s">
        <v>3</v>
      </c>
      <c r="C1" s="16" t="s">
        <v>8</v>
      </c>
      <c r="D1" s="19" t="s">
        <v>4</v>
      </c>
      <c r="E1" s="16" t="s">
        <v>8</v>
      </c>
      <c r="F1" s="19" t="s">
        <v>5</v>
      </c>
      <c r="G1" s="16" t="s">
        <v>8</v>
      </c>
      <c r="H1" s="19" t="s">
        <v>6</v>
      </c>
      <c r="I1" s="16" t="s">
        <v>8</v>
      </c>
      <c r="J1" s="19" t="s">
        <v>7</v>
      </c>
      <c r="K1" s="16" t="s">
        <v>8</v>
      </c>
      <c r="L1" s="18" t="s">
        <v>1</v>
      </c>
      <c r="M1" s="21" t="s">
        <v>8</v>
      </c>
      <c r="N1" s="18" t="s">
        <v>2</v>
      </c>
      <c r="O1" s="16" t="s">
        <v>8</v>
      </c>
      <c r="P1" s="19" t="s">
        <v>45</v>
      </c>
    </row>
    <row r="2" spans="1:16" x14ac:dyDescent="0.2">
      <c r="A2" s="20"/>
      <c r="B2" s="20"/>
      <c r="C2" s="17"/>
      <c r="D2" s="20"/>
      <c r="E2" s="17"/>
      <c r="F2" s="20"/>
      <c r="G2" s="17"/>
      <c r="H2" s="20"/>
      <c r="I2" s="17"/>
      <c r="J2" s="20"/>
      <c r="K2" s="17"/>
      <c r="L2" s="3"/>
      <c r="M2" s="22"/>
      <c r="N2" s="3"/>
      <c r="O2" s="17"/>
      <c r="P2" s="20"/>
    </row>
    <row r="3" spans="1:16" x14ac:dyDescent="0.2">
      <c r="A3" s="2">
        <v>43435</v>
      </c>
      <c r="B3">
        <v>14.986387000000001</v>
      </c>
      <c r="C3" s="4">
        <f>(B3/B4)-1</f>
        <v>-0.14741888101532474</v>
      </c>
      <c r="D3">
        <v>58.318832</v>
      </c>
      <c r="E3" s="4">
        <f>(D3/D4)-1</f>
        <v>-0.14335902147313784</v>
      </c>
      <c r="F3">
        <v>68.493301000000002</v>
      </c>
      <c r="G3" s="4">
        <f>(F3/F4)-1</f>
        <v>-0.18091157696328741</v>
      </c>
      <c r="H3">
        <v>11.427991</v>
      </c>
      <c r="I3" s="4">
        <f>(H3/H4)-1</f>
        <v>-0.17542708732809809</v>
      </c>
      <c r="J3">
        <v>42.581547</v>
      </c>
      <c r="K3" s="4">
        <f>(J3/J4)-1</f>
        <v>-0.20632300495994693</v>
      </c>
      <c r="L3" s="1">
        <v>154.13</v>
      </c>
      <c r="M3" s="5">
        <f>(L3/L4)-1</f>
        <v>-9.0302779909107067E-2</v>
      </c>
      <c r="N3" s="1">
        <v>138.13999999999999</v>
      </c>
      <c r="O3" s="4">
        <f>(N3/N4)-1</f>
        <v>-0.11317968800154088</v>
      </c>
      <c r="P3">
        <v>2.8299999999999999E-2</v>
      </c>
    </row>
    <row r="4" spans="1:16" x14ac:dyDescent="0.2">
      <c r="A4" s="2">
        <v>43405</v>
      </c>
      <c r="B4">
        <v>17.577667000000002</v>
      </c>
      <c r="C4" s="4">
        <f t="shared" ref="C4:C63" si="0">(B4/B5)-1</f>
        <v>-7.9197475514855009E-3</v>
      </c>
      <c r="D4">
        <v>68.078498999999994</v>
      </c>
      <c r="E4" s="4">
        <f t="shared" ref="E4:E63" si="1">(D4/D5)-1</f>
        <v>2.7536564573395594E-2</v>
      </c>
      <c r="F4">
        <v>83.621375999999998</v>
      </c>
      <c r="G4" s="4">
        <f t="shared" ref="G4:G63" si="2">(F4/F5)-1</f>
        <v>2.6078430318727142E-2</v>
      </c>
      <c r="H4">
        <v>13.859285</v>
      </c>
      <c r="I4" s="4">
        <f t="shared" ref="I4:I63" si="3">(H4/H5)-1</f>
        <v>2.1476509176737268E-2</v>
      </c>
      <c r="J4">
        <v>53.650978000000002</v>
      </c>
      <c r="K4" s="4">
        <f t="shared" ref="K4:K63" si="4">(J4/J5)-1</f>
        <v>9.9783667142196997E-3</v>
      </c>
      <c r="L4" s="1">
        <v>169.43</v>
      </c>
      <c r="M4" s="5">
        <f t="shared" ref="M4:M63" si="5">(L4/L5)-1</f>
        <v>2.0355314664257662E-2</v>
      </c>
      <c r="N4" s="1">
        <v>155.77000000000001</v>
      </c>
      <c r="O4" s="4">
        <f t="shared" ref="O4:O63" si="6">(N4/N5)-1</f>
        <v>3.1179663709784311E-2</v>
      </c>
      <c r="P4">
        <v>3.1199999999999999E-2</v>
      </c>
    </row>
    <row r="5" spans="1:16" x14ac:dyDescent="0.2">
      <c r="A5" s="2">
        <v>43374</v>
      </c>
      <c r="B5">
        <v>17.717988999999999</v>
      </c>
      <c r="C5" s="4">
        <f t="shared" si="0"/>
        <v>-0.12111362383858015</v>
      </c>
      <c r="D5">
        <v>66.254088999999993</v>
      </c>
      <c r="E5" s="4">
        <f t="shared" si="1"/>
        <v>-9.9651012296717245E-2</v>
      </c>
      <c r="F5">
        <v>81.496086000000005</v>
      </c>
      <c r="G5" s="4">
        <f t="shared" si="2"/>
        <v>-7.4070351241524945E-2</v>
      </c>
      <c r="H5">
        <v>13.567894000000001</v>
      </c>
      <c r="I5" s="4">
        <f t="shared" si="3"/>
        <v>-8.3076933473900438E-2</v>
      </c>
      <c r="J5">
        <v>53.120918000000003</v>
      </c>
      <c r="K5" s="4">
        <f t="shared" si="4"/>
        <v>-8.7972103416750769E-2</v>
      </c>
      <c r="L5" s="1">
        <v>166.05</v>
      </c>
      <c r="M5" s="5">
        <f t="shared" si="5"/>
        <v>-6.8338663524659005E-2</v>
      </c>
      <c r="N5" s="1">
        <v>151.06</v>
      </c>
      <c r="O5" s="4">
        <f t="shared" si="6"/>
        <v>-9.5449101796407199E-2</v>
      </c>
      <c r="P5">
        <v>3.15E-2</v>
      </c>
    </row>
    <row r="6" spans="1:16" x14ac:dyDescent="0.2">
      <c r="A6" s="2">
        <v>43344</v>
      </c>
      <c r="B6">
        <v>20.159590000000001</v>
      </c>
      <c r="C6" s="4">
        <f t="shared" si="0"/>
        <v>-6.4546278126013101E-3</v>
      </c>
      <c r="D6">
        <v>73.587119999999999</v>
      </c>
      <c r="E6" s="4">
        <f t="shared" si="1"/>
        <v>6.7854439970336244E-3</v>
      </c>
      <c r="F6">
        <v>88.015418999999994</v>
      </c>
      <c r="G6" s="4">
        <f t="shared" si="2"/>
        <v>1.6328079062233325E-3</v>
      </c>
      <c r="H6">
        <v>14.7972</v>
      </c>
      <c r="I6" s="4">
        <f t="shared" si="3"/>
        <v>-1.0353262392554519E-2</v>
      </c>
      <c r="J6">
        <v>58.244838999999999</v>
      </c>
      <c r="K6" s="4">
        <f t="shared" si="4"/>
        <v>2.7376733725661406E-3</v>
      </c>
      <c r="L6" s="1">
        <v>178.23</v>
      </c>
      <c r="M6" s="5">
        <f t="shared" si="5"/>
        <v>5.6991310235865456E-3</v>
      </c>
      <c r="N6" s="1">
        <v>167</v>
      </c>
      <c r="O6" s="4">
        <f t="shared" si="6"/>
        <v>-1.0956470239857796E-2</v>
      </c>
      <c r="P6">
        <v>0.03</v>
      </c>
    </row>
    <row r="7" spans="1:16" x14ac:dyDescent="0.2">
      <c r="A7" s="2">
        <v>43313</v>
      </c>
      <c r="B7">
        <v>20.290558000000001</v>
      </c>
      <c r="C7" s="4">
        <f t="shared" si="0"/>
        <v>7.5359480297136683E-2</v>
      </c>
      <c r="D7">
        <v>73.091164000000006</v>
      </c>
      <c r="E7" s="4">
        <f t="shared" si="1"/>
        <v>6.8764490199268558E-2</v>
      </c>
      <c r="F7">
        <v>87.871941000000007</v>
      </c>
      <c r="G7" s="4">
        <f t="shared" si="2"/>
        <v>3.4086136589840832E-2</v>
      </c>
      <c r="H7">
        <v>14.952002</v>
      </c>
      <c r="I7" s="4">
        <f t="shared" si="3"/>
        <v>2.432939557106395E-2</v>
      </c>
      <c r="J7">
        <v>58.085819000000001</v>
      </c>
      <c r="K7" s="4">
        <f t="shared" si="4"/>
        <v>7.2593769936579955E-2</v>
      </c>
      <c r="L7" s="1">
        <v>177.22</v>
      </c>
      <c r="M7" s="5">
        <f t="shared" si="5"/>
        <v>3.2570063508710723E-2</v>
      </c>
      <c r="N7" s="1">
        <v>168.85</v>
      </c>
      <c r="O7" s="4">
        <f t="shared" si="6"/>
        <v>3.1964307541865189E-2</v>
      </c>
      <c r="P7">
        <v>2.8899999999999999E-2</v>
      </c>
    </row>
    <row r="8" spans="1:16" x14ac:dyDescent="0.2">
      <c r="A8" s="2">
        <v>43282</v>
      </c>
      <c r="B8">
        <v>18.868628000000001</v>
      </c>
      <c r="C8" s="4">
        <f t="shared" si="0"/>
        <v>1.4383356839134276E-2</v>
      </c>
      <c r="D8">
        <v>68.388465999999994</v>
      </c>
      <c r="E8" s="4">
        <f t="shared" si="1"/>
        <v>1.4450796742221161E-2</v>
      </c>
      <c r="F8">
        <v>84.975455999999994</v>
      </c>
      <c r="G8" s="4">
        <f t="shared" si="2"/>
        <v>3.7101805235803642E-2</v>
      </c>
      <c r="H8">
        <v>14.596869</v>
      </c>
      <c r="I8" s="4">
        <f t="shared" si="3"/>
        <v>2.2973914246446459E-2</v>
      </c>
      <c r="J8">
        <v>54.154536999999998</v>
      </c>
      <c r="K8" s="4">
        <f t="shared" si="4"/>
        <v>1.3893464132793021E-2</v>
      </c>
      <c r="L8" s="1">
        <v>171.63</v>
      </c>
      <c r="M8" s="5">
        <f t="shared" si="5"/>
        <v>3.7227291956245745E-2</v>
      </c>
      <c r="N8" s="1">
        <v>163.62</v>
      </c>
      <c r="O8" s="4">
        <f t="shared" si="6"/>
        <v>1.7663888543351103E-2</v>
      </c>
      <c r="P8">
        <v>2.8899999999999999E-2</v>
      </c>
    </row>
    <row r="9" spans="1:16" x14ac:dyDescent="0.2">
      <c r="A9" s="2">
        <v>43252</v>
      </c>
      <c r="B9">
        <v>18.601082000000002</v>
      </c>
      <c r="C9" s="4">
        <f t="shared" si="0"/>
        <v>1.8138238388092365E-3</v>
      </c>
      <c r="D9">
        <v>67.414276000000001</v>
      </c>
      <c r="E9" s="4">
        <f t="shared" si="1"/>
        <v>6.536050154262818E-2</v>
      </c>
      <c r="F9">
        <v>81.935501000000002</v>
      </c>
      <c r="G9" s="4">
        <f t="shared" si="2"/>
        <v>3.0740140571756669E-3</v>
      </c>
      <c r="H9">
        <v>14.269053</v>
      </c>
      <c r="I9" s="4">
        <f t="shared" si="3"/>
        <v>-6.3782728306727154E-4</v>
      </c>
      <c r="J9">
        <v>53.412452999999999</v>
      </c>
      <c r="K9" s="4">
        <f t="shared" si="4"/>
        <v>3.0685341083772411E-2</v>
      </c>
      <c r="L9" s="1">
        <v>165.47</v>
      </c>
      <c r="M9" s="5">
        <f t="shared" si="5"/>
        <v>6.1413109570715996E-3</v>
      </c>
      <c r="N9" s="1">
        <v>160.78</v>
      </c>
      <c r="O9" s="4">
        <f t="shared" si="6"/>
        <v>4.1846230716382493E-3</v>
      </c>
      <c r="P9">
        <v>2.9100000000000001E-2</v>
      </c>
    </row>
    <row r="10" spans="1:16" x14ac:dyDescent="0.2">
      <c r="A10" s="2">
        <v>43221</v>
      </c>
      <c r="B10">
        <v>18.567404</v>
      </c>
      <c r="C10" s="4">
        <f t="shared" si="0"/>
        <v>5.5295616443884033E-2</v>
      </c>
      <c r="D10">
        <v>63.278370000000002</v>
      </c>
      <c r="E10" s="4">
        <f t="shared" si="1"/>
        <v>5.4301332847489281E-2</v>
      </c>
      <c r="F10">
        <v>81.684402000000006</v>
      </c>
      <c r="G10" s="4">
        <f t="shared" si="2"/>
        <v>1.7992724735269361E-2</v>
      </c>
      <c r="H10">
        <v>14.27816</v>
      </c>
      <c r="I10" s="4">
        <f t="shared" si="3"/>
        <v>2.0169229874461569E-2</v>
      </c>
      <c r="J10">
        <v>51.822268999999999</v>
      </c>
      <c r="K10" s="4">
        <f t="shared" si="4"/>
        <v>5.6936913520790444E-2</v>
      </c>
      <c r="L10" s="1">
        <v>164.46</v>
      </c>
      <c r="M10" s="5">
        <f t="shared" si="5"/>
        <v>2.409863627872233E-2</v>
      </c>
      <c r="N10" s="1">
        <v>160.11000000000001</v>
      </c>
      <c r="O10" s="4">
        <f t="shared" si="6"/>
        <v>4.1298126951092806E-2</v>
      </c>
      <c r="P10">
        <v>2.98E-2</v>
      </c>
    </row>
    <row r="11" spans="1:16" x14ac:dyDescent="0.2">
      <c r="A11" s="2">
        <v>43191</v>
      </c>
      <c r="B11">
        <v>17.594505000000002</v>
      </c>
      <c r="C11" s="4">
        <f t="shared" si="0"/>
        <v>4.788445227488225E-4</v>
      </c>
      <c r="D11">
        <v>60.019244999999998</v>
      </c>
      <c r="E11" s="4">
        <f t="shared" si="1"/>
        <v>1.5280879922968893E-2</v>
      </c>
      <c r="F11">
        <v>80.240654000000006</v>
      </c>
      <c r="G11" s="4">
        <f t="shared" si="2"/>
        <v>-1.1816613919442109E-2</v>
      </c>
      <c r="H11">
        <v>13.995874000000001</v>
      </c>
      <c r="I11" s="4">
        <f t="shared" si="3"/>
        <v>-7.7468895215185851E-3</v>
      </c>
      <c r="J11">
        <v>49.030616999999999</v>
      </c>
      <c r="K11" s="4">
        <f t="shared" si="4"/>
        <v>-6.2667439565087246E-3</v>
      </c>
      <c r="L11" s="1">
        <v>160.59</v>
      </c>
      <c r="M11" s="5">
        <f t="shared" si="5"/>
        <v>3.8129766220778016E-3</v>
      </c>
      <c r="N11" s="1">
        <v>153.76</v>
      </c>
      <c r="O11" s="4">
        <f t="shared" si="6"/>
        <v>-2.6594019588765949E-3</v>
      </c>
      <c r="P11">
        <v>2.87E-2</v>
      </c>
    </row>
    <row r="12" spans="1:16" x14ac:dyDescent="0.2">
      <c r="A12" s="2">
        <v>43160</v>
      </c>
      <c r="B12">
        <v>17.586084</v>
      </c>
      <c r="C12" s="4">
        <f t="shared" si="0"/>
        <v>-2.5099925948749213E-2</v>
      </c>
      <c r="D12">
        <v>59.115901999999998</v>
      </c>
      <c r="E12" s="4">
        <f t="shared" si="1"/>
        <v>-2.583184599799071E-2</v>
      </c>
      <c r="F12">
        <v>81.200164999999998</v>
      </c>
      <c r="G12" s="4">
        <f t="shared" si="2"/>
        <v>5.8876640813754211E-3</v>
      </c>
      <c r="H12">
        <v>14.105145</v>
      </c>
      <c r="I12" s="4">
        <f t="shared" si="3"/>
        <v>-5.1381739899170054E-3</v>
      </c>
      <c r="J12">
        <v>49.339816999999996</v>
      </c>
      <c r="K12" s="4">
        <f t="shared" si="4"/>
        <v>2.0464061786329202E-2</v>
      </c>
      <c r="L12" s="1">
        <v>159.97999999999999</v>
      </c>
      <c r="M12" s="5">
        <f t="shared" si="5"/>
        <v>-2.540359427353045E-2</v>
      </c>
      <c r="N12" s="1">
        <v>154.16999999999999</v>
      </c>
      <c r="O12" s="4">
        <f t="shared" si="6"/>
        <v>9.2962356792143375E-3</v>
      </c>
      <c r="P12">
        <v>2.8400000000000002E-2</v>
      </c>
    </row>
    <row r="13" spans="1:16" x14ac:dyDescent="0.2">
      <c r="A13" s="2">
        <v>43132</v>
      </c>
      <c r="B13">
        <v>18.038858000000001</v>
      </c>
      <c r="C13" s="4">
        <f t="shared" si="0"/>
        <v>-1.8926454854489516E-2</v>
      </c>
      <c r="D13">
        <v>60.683467999999998</v>
      </c>
      <c r="E13" s="4">
        <f t="shared" si="1"/>
        <v>-1.6506416183372896E-2</v>
      </c>
      <c r="F13">
        <v>80.724884000000003</v>
      </c>
      <c r="G13" s="4">
        <f t="shared" si="2"/>
        <v>-2.7756803309396449E-2</v>
      </c>
      <c r="H13">
        <v>14.177994</v>
      </c>
      <c r="I13" s="4">
        <f t="shared" si="3"/>
        <v>-4.3611805793618341E-2</v>
      </c>
      <c r="J13">
        <v>48.350372</v>
      </c>
      <c r="K13" s="4">
        <f t="shared" si="4"/>
        <v>-1.7943666229182642E-2</v>
      </c>
      <c r="L13" s="1">
        <v>164.15</v>
      </c>
      <c r="M13" s="5">
        <f t="shared" si="5"/>
        <v>-3.6847972774746274E-2</v>
      </c>
      <c r="N13" s="1">
        <v>152.75</v>
      </c>
      <c r="O13" s="4">
        <f t="shared" si="6"/>
        <v>-4.4297065632234345E-2</v>
      </c>
      <c r="P13">
        <v>2.86E-2</v>
      </c>
    </row>
    <row r="14" spans="1:16" x14ac:dyDescent="0.2">
      <c r="A14" s="2">
        <v>43101</v>
      </c>
      <c r="B14">
        <v>18.386856000000002</v>
      </c>
      <c r="C14" s="4">
        <f t="shared" si="0"/>
        <v>0.1519940454466997</v>
      </c>
      <c r="D14">
        <v>61.701946</v>
      </c>
      <c r="E14" s="4">
        <f t="shared" si="1"/>
        <v>0.15850229941371863</v>
      </c>
      <c r="F14">
        <v>83.029517999999996</v>
      </c>
      <c r="G14" s="4">
        <f t="shared" si="2"/>
        <v>0.15015283213723252</v>
      </c>
      <c r="H14">
        <v>14.824517999999999</v>
      </c>
      <c r="I14" s="4">
        <f t="shared" si="3"/>
        <v>0.10391445527850607</v>
      </c>
      <c r="J14">
        <v>49.233806999999999</v>
      </c>
      <c r="K14" s="4">
        <f t="shared" si="4"/>
        <v>0.1492382817688227</v>
      </c>
      <c r="L14" s="1">
        <v>170.43</v>
      </c>
      <c r="M14" s="5">
        <f t="shared" si="5"/>
        <v>5.7258064516129137E-2</v>
      </c>
      <c r="N14" s="1">
        <v>159.83000000000001</v>
      </c>
      <c r="O14" s="4">
        <f t="shared" si="6"/>
        <v>2.8771884654994917E-2</v>
      </c>
      <c r="P14">
        <v>2.58E-2</v>
      </c>
    </row>
    <row r="15" spans="1:16" x14ac:dyDescent="0.2">
      <c r="A15" s="2">
        <v>43070</v>
      </c>
      <c r="B15">
        <v>15.960895000000001</v>
      </c>
      <c r="C15" s="4">
        <f t="shared" si="0"/>
        <v>-3.5679547698650671E-2</v>
      </c>
      <c r="D15">
        <v>53.260097999999999</v>
      </c>
      <c r="E15" s="4">
        <f t="shared" si="1"/>
        <v>-5.8609626598531417E-2</v>
      </c>
      <c r="F15">
        <v>72.189987000000002</v>
      </c>
      <c r="G15" s="4">
        <f t="shared" si="2"/>
        <v>-7.6906761696909798E-2</v>
      </c>
      <c r="H15">
        <v>13.429046</v>
      </c>
      <c r="I15" s="4">
        <f t="shared" si="3"/>
        <v>-4.5731673086939817E-2</v>
      </c>
      <c r="J15">
        <v>42.840381999999998</v>
      </c>
      <c r="K15" s="4">
        <f t="shared" si="4"/>
        <v>-7.0544621932534413E-2</v>
      </c>
      <c r="L15" s="1">
        <v>161.19999999999999</v>
      </c>
      <c r="M15" s="5">
        <f t="shared" si="5"/>
        <v>1.1102051056889994E-2</v>
      </c>
      <c r="N15" s="1">
        <v>155.36000000000001</v>
      </c>
      <c r="O15" s="4">
        <f t="shared" si="6"/>
        <v>2.1286202670451893E-3</v>
      </c>
      <c r="P15">
        <v>2.4E-2</v>
      </c>
    </row>
    <row r="16" spans="1:16" x14ac:dyDescent="0.2">
      <c r="A16" s="2">
        <v>43040</v>
      </c>
      <c r="B16">
        <v>16.551442999999999</v>
      </c>
      <c r="C16" s="4">
        <f t="shared" si="0"/>
        <v>1.6627255065018831E-2</v>
      </c>
      <c r="D16">
        <v>56.575996000000004</v>
      </c>
      <c r="E16" s="4">
        <f t="shared" si="1"/>
        <v>1.0730617011282195E-2</v>
      </c>
      <c r="F16">
        <v>78.204436999999999</v>
      </c>
      <c r="G16" s="4">
        <f t="shared" si="2"/>
        <v>2.2561994860806012E-2</v>
      </c>
      <c r="H16">
        <v>14.072609999999999</v>
      </c>
      <c r="I16" s="4">
        <f t="shared" si="3"/>
        <v>4.0609058230467454E-2</v>
      </c>
      <c r="J16">
        <v>46.091918999999997</v>
      </c>
      <c r="K16" s="4">
        <f t="shared" si="4"/>
        <v>1.7449200571858059E-2</v>
      </c>
      <c r="L16" s="1">
        <v>159.43</v>
      </c>
      <c r="M16" s="5">
        <f t="shared" si="5"/>
        <v>3.070855960693053E-2</v>
      </c>
      <c r="N16" s="1">
        <v>155.03</v>
      </c>
      <c r="O16" s="4">
        <f t="shared" si="6"/>
        <v>3.6781916672239623E-2</v>
      </c>
      <c r="P16">
        <v>2.35E-2</v>
      </c>
    </row>
    <row r="17" spans="1:16" x14ac:dyDescent="0.2">
      <c r="A17" s="2">
        <v>43009</v>
      </c>
      <c r="B17">
        <v>16.280739000000001</v>
      </c>
      <c r="C17" s="4">
        <f t="shared" si="0"/>
        <v>4.1314316948642515E-2</v>
      </c>
      <c r="D17">
        <v>55.975346000000002</v>
      </c>
      <c r="E17" s="4">
        <f t="shared" si="1"/>
        <v>4.0054977737386865E-2</v>
      </c>
      <c r="F17">
        <v>76.478920000000002</v>
      </c>
      <c r="G17" s="4">
        <f t="shared" si="2"/>
        <v>2.3083007596699234E-2</v>
      </c>
      <c r="H17">
        <v>13.523436</v>
      </c>
      <c r="I17" s="4">
        <f t="shared" si="3"/>
        <v>2.1386878271648202E-2</v>
      </c>
      <c r="J17">
        <v>45.301445000000001</v>
      </c>
      <c r="K17" s="4">
        <f t="shared" si="4"/>
        <v>2.1311797763448048E-2</v>
      </c>
      <c r="L17" s="1">
        <v>154.68</v>
      </c>
      <c r="M17" s="5">
        <f t="shared" si="5"/>
        <v>2.3286583752315515E-2</v>
      </c>
      <c r="N17" s="1">
        <v>149.53</v>
      </c>
      <c r="O17" s="4">
        <f t="shared" si="6"/>
        <v>2.2637122144713473E-2</v>
      </c>
      <c r="P17">
        <v>2.3599999999999999E-2</v>
      </c>
    </row>
    <row r="18" spans="1:16" x14ac:dyDescent="0.2">
      <c r="A18" s="2">
        <v>42979</v>
      </c>
      <c r="B18">
        <v>15.634798</v>
      </c>
      <c r="C18" s="4">
        <f t="shared" si="0"/>
        <v>1.4433956381825652E-2</v>
      </c>
      <c r="D18">
        <v>53.819603000000001</v>
      </c>
      <c r="E18" s="4">
        <f t="shared" si="1"/>
        <v>2.9131655834708781E-3</v>
      </c>
      <c r="F18">
        <v>74.753387000000004</v>
      </c>
      <c r="G18" s="4">
        <f t="shared" si="2"/>
        <v>2.0845164415471684E-2</v>
      </c>
      <c r="H18">
        <v>13.240268</v>
      </c>
      <c r="I18" s="4">
        <f t="shared" si="3"/>
        <v>3.3489696222624765E-2</v>
      </c>
      <c r="J18">
        <v>44.356135999999999</v>
      </c>
      <c r="K18" s="4">
        <f t="shared" si="4"/>
        <v>3.4201042041323237E-2</v>
      </c>
      <c r="L18" s="1">
        <v>151.16</v>
      </c>
      <c r="M18" s="5">
        <f t="shared" si="5"/>
        <v>2.0661715057393559E-2</v>
      </c>
      <c r="N18" s="1">
        <v>146.22</v>
      </c>
      <c r="O18" s="4">
        <f t="shared" si="6"/>
        <v>3.9158553052377254E-2</v>
      </c>
      <c r="P18">
        <v>2.1999999999999999E-2</v>
      </c>
    </row>
    <row r="19" spans="1:16" x14ac:dyDescent="0.2">
      <c r="A19" s="2">
        <v>42948</v>
      </c>
      <c r="B19">
        <v>15.412337000000001</v>
      </c>
      <c r="C19" s="4">
        <f t="shared" si="0"/>
        <v>1.9141009609948467E-2</v>
      </c>
      <c r="D19">
        <v>53.663272999999997</v>
      </c>
      <c r="E19" s="4">
        <f t="shared" si="1"/>
        <v>1.8426067839815818E-2</v>
      </c>
      <c r="F19">
        <v>73.226958999999994</v>
      </c>
      <c r="G19" s="4">
        <f t="shared" si="2"/>
        <v>5.2384805291647574E-3</v>
      </c>
      <c r="H19">
        <v>12.811223999999999</v>
      </c>
      <c r="I19" s="4">
        <f t="shared" si="3"/>
        <v>-8.6321242921896246E-3</v>
      </c>
      <c r="J19">
        <v>42.889277999999997</v>
      </c>
      <c r="K19" s="4">
        <f t="shared" si="4"/>
        <v>1.2115407074642759E-2</v>
      </c>
      <c r="L19" s="1">
        <v>148.1</v>
      </c>
      <c r="M19" s="5">
        <f t="shared" si="5"/>
        <v>3.0477480528274814E-3</v>
      </c>
      <c r="N19" s="1">
        <v>140.71</v>
      </c>
      <c r="O19" s="4">
        <f t="shared" si="6"/>
        <v>-1.5394304107480106E-2</v>
      </c>
      <c r="P19">
        <v>2.2100000000000002E-2</v>
      </c>
    </row>
    <row r="20" spans="1:16" x14ac:dyDescent="0.2">
      <c r="A20" s="2">
        <v>42917</v>
      </c>
      <c r="B20">
        <v>15.122870000000001</v>
      </c>
      <c r="C20" s="4">
        <f t="shared" si="0"/>
        <v>4.0508987548461883E-2</v>
      </c>
      <c r="D20">
        <v>52.692360000000001</v>
      </c>
      <c r="E20" s="4">
        <f t="shared" si="1"/>
        <v>2.9747524407480075E-2</v>
      </c>
      <c r="F20">
        <v>72.845359999999999</v>
      </c>
      <c r="G20" s="4">
        <f t="shared" si="2"/>
        <v>1.6437078648832149E-2</v>
      </c>
      <c r="H20">
        <v>12.922775</v>
      </c>
      <c r="I20" s="4">
        <f t="shared" si="3"/>
        <v>1.0060291246025699E-2</v>
      </c>
      <c r="J20">
        <v>42.375877000000003</v>
      </c>
      <c r="K20" s="4">
        <f t="shared" si="4"/>
        <v>1.9008448709755266E-2</v>
      </c>
      <c r="L20" s="1">
        <v>147.65</v>
      </c>
      <c r="M20" s="5">
        <f t="shared" si="5"/>
        <v>2.0598603718808395E-2</v>
      </c>
      <c r="N20" s="1">
        <v>142.91</v>
      </c>
      <c r="O20" s="4">
        <f t="shared" si="6"/>
        <v>8.8239446562190516E-3</v>
      </c>
      <c r="P20">
        <v>2.3199999999999998E-2</v>
      </c>
    </row>
    <row r="21" spans="1:16" x14ac:dyDescent="0.2">
      <c r="A21" s="2">
        <v>42887</v>
      </c>
      <c r="B21">
        <v>14.534108</v>
      </c>
      <c r="C21" s="4">
        <f t="shared" si="0"/>
        <v>7.4936898672701702E-3</v>
      </c>
      <c r="D21">
        <v>51.170174000000003</v>
      </c>
      <c r="E21" s="4">
        <f t="shared" si="1"/>
        <v>1.2371746072784573E-2</v>
      </c>
      <c r="F21">
        <v>71.667357999999993</v>
      </c>
      <c r="G21" s="4">
        <f t="shared" si="2"/>
        <v>1.3134764981672875E-2</v>
      </c>
      <c r="H21">
        <v>12.794063</v>
      </c>
      <c r="I21" s="4">
        <f t="shared" si="3"/>
        <v>1.153335256665633E-2</v>
      </c>
      <c r="J21">
        <v>41.585402999999999</v>
      </c>
      <c r="K21" s="4">
        <f t="shared" si="4"/>
        <v>1.5118342831275999E-2</v>
      </c>
      <c r="L21" s="1">
        <v>144.66999999999999</v>
      </c>
      <c r="M21" s="5">
        <f t="shared" si="5"/>
        <v>6.19001251912632E-3</v>
      </c>
      <c r="N21" s="1">
        <v>141.66</v>
      </c>
      <c r="O21" s="4">
        <f t="shared" si="6"/>
        <v>1.6212338593974085E-2</v>
      </c>
      <c r="P21">
        <v>2.1899999999999999E-2</v>
      </c>
    </row>
    <row r="22" spans="1:16" x14ac:dyDescent="0.2">
      <c r="A22" s="2">
        <v>42856</v>
      </c>
      <c r="B22">
        <v>14.426004000000001</v>
      </c>
      <c r="C22" s="4">
        <f t="shared" si="0"/>
        <v>4.6671327083247949E-2</v>
      </c>
      <c r="D22">
        <v>50.544846</v>
      </c>
      <c r="E22" s="4">
        <f t="shared" si="1"/>
        <v>3.1916691516175488E-2</v>
      </c>
      <c r="F22">
        <v>70.738228000000007</v>
      </c>
      <c r="G22" s="4">
        <f t="shared" si="2"/>
        <v>3.207448023520576E-2</v>
      </c>
      <c r="H22">
        <v>12.648187</v>
      </c>
      <c r="I22" s="4">
        <f t="shared" si="3"/>
        <v>4.8571349124695296E-3</v>
      </c>
      <c r="J22">
        <v>40.966064000000003</v>
      </c>
      <c r="K22" s="4">
        <f t="shared" si="4"/>
        <v>3.4149316074347569E-2</v>
      </c>
      <c r="L22" s="1">
        <v>143.78</v>
      </c>
      <c r="M22" s="5">
        <f t="shared" si="5"/>
        <v>1.4106361969248082E-2</v>
      </c>
      <c r="N22" s="1">
        <v>139.4</v>
      </c>
      <c r="O22" s="4">
        <f t="shared" si="6"/>
        <v>-4.8543689320388328E-3</v>
      </c>
      <c r="P22">
        <v>2.3E-2</v>
      </c>
    </row>
    <row r="23" spans="1:16" x14ac:dyDescent="0.2">
      <c r="A23" s="2">
        <v>42826</v>
      </c>
      <c r="B23">
        <v>13.782745</v>
      </c>
      <c r="C23" s="4">
        <f t="shared" si="0"/>
        <v>2.2739322498165793E-2</v>
      </c>
      <c r="D23">
        <v>48.981518000000001</v>
      </c>
      <c r="E23" s="4">
        <f t="shared" si="1"/>
        <v>2.8862824845019563E-2</v>
      </c>
      <c r="F23">
        <v>68.539848000000006</v>
      </c>
      <c r="G23" s="4">
        <f t="shared" si="2"/>
        <v>1.3493841303369614E-2</v>
      </c>
      <c r="H23">
        <v>12.58705</v>
      </c>
      <c r="I23" s="4">
        <f t="shared" si="3"/>
        <v>0</v>
      </c>
      <c r="J23">
        <v>39.613297000000003</v>
      </c>
      <c r="K23" s="4">
        <f t="shared" si="4"/>
        <v>1.9291332676694362E-2</v>
      </c>
      <c r="L23" s="1">
        <v>141.78</v>
      </c>
      <c r="M23" s="5">
        <f t="shared" si="5"/>
        <v>1.0260795211628926E-2</v>
      </c>
      <c r="N23" s="1">
        <v>140.08000000000001</v>
      </c>
      <c r="O23" s="4">
        <f t="shared" si="6"/>
        <v>8.3501295709762502E-3</v>
      </c>
      <c r="P23">
        <v>2.18E-2</v>
      </c>
    </row>
    <row r="24" spans="1:16" x14ac:dyDescent="0.2">
      <c r="A24" s="2">
        <v>42795</v>
      </c>
      <c r="B24">
        <v>13.476303</v>
      </c>
      <c r="C24" s="4">
        <f t="shared" si="0"/>
        <v>2.0223222184041711E-2</v>
      </c>
      <c r="D24">
        <v>47.607433</v>
      </c>
      <c r="E24" s="4">
        <f t="shared" si="1"/>
        <v>2.0098721139490072E-2</v>
      </c>
      <c r="F24">
        <v>67.627296000000001</v>
      </c>
      <c r="G24" s="4">
        <f t="shared" si="2"/>
        <v>1.3300053768632747E-2</v>
      </c>
      <c r="H24">
        <v>12.58705</v>
      </c>
      <c r="I24" s="4">
        <f t="shared" si="3"/>
        <v>-6.7714235288440783E-4</v>
      </c>
      <c r="J24">
        <v>38.863567000000003</v>
      </c>
      <c r="K24" s="4">
        <f t="shared" si="4"/>
        <v>1.4680817527918721E-2</v>
      </c>
      <c r="L24" s="1">
        <v>140.34</v>
      </c>
      <c r="M24" s="5">
        <f t="shared" si="5"/>
        <v>1.1413896418890346E-3</v>
      </c>
      <c r="N24" s="1">
        <v>138.91999999999999</v>
      </c>
      <c r="O24" s="4">
        <f t="shared" si="6"/>
        <v>-3.8720780152016188E-3</v>
      </c>
      <c r="P24">
        <v>2.4799999999999999E-2</v>
      </c>
    </row>
    <row r="25" spans="1:16" x14ac:dyDescent="0.2">
      <c r="A25" s="2">
        <v>42767</v>
      </c>
      <c r="B25">
        <v>13.209171</v>
      </c>
      <c r="C25" s="4">
        <f t="shared" si="0"/>
        <v>3.6380168417246894E-2</v>
      </c>
      <c r="D25">
        <v>46.669437000000002</v>
      </c>
      <c r="E25" s="4">
        <f t="shared" si="1"/>
        <v>5.0175951036142585E-2</v>
      </c>
      <c r="F25">
        <v>66.739654999999999</v>
      </c>
      <c r="G25" s="4">
        <f t="shared" si="2"/>
        <v>3.2734255135175472E-2</v>
      </c>
      <c r="H25">
        <v>12.595579000000001</v>
      </c>
      <c r="I25" s="4">
        <f t="shared" si="3"/>
        <v>2.9268282318866357E-2</v>
      </c>
      <c r="J25">
        <v>38.301273000000002</v>
      </c>
      <c r="K25" s="4">
        <f t="shared" si="4"/>
        <v>4.0053095797084159E-2</v>
      </c>
      <c r="L25" s="1">
        <v>140.18</v>
      </c>
      <c r="M25" s="5">
        <f t="shared" si="5"/>
        <v>3.9756712653909121E-2</v>
      </c>
      <c r="N25" s="1">
        <v>139.46</v>
      </c>
      <c r="O25" s="4">
        <f t="shared" si="6"/>
        <v>2.6195732155997131E-2</v>
      </c>
      <c r="P25">
        <v>2.4199999999999999E-2</v>
      </c>
    </row>
    <row r="26" spans="1:16" x14ac:dyDescent="0.2">
      <c r="A26" s="2">
        <v>42736</v>
      </c>
      <c r="B26">
        <v>12.745488</v>
      </c>
      <c r="C26" s="4">
        <f t="shared" si="0"/>
        <v>-0.89627206302133045</v>
      </c>
      <c r="D26">
        <v>44.439636</v>
      </c>
      <c r="E26" s="4">
        <f t="shared" si="1"/>
        <v>0.19110590398562466</v>
      </c>
      <c r="F26">
        <v>64.624229</v>
      </c>
      <c r="G26" s="4">
        <f t="shared" si="2"/>
        <v>6.8535520247505755E-2</v>
      </c>
      <c r="H26">
        <v>12.237411</v>
      </c>
      <c r="I26" s="4">
        <f t="shared" si="3"/>
        <v>2.9882765456685556E-2</v>
      </c>
      <c r="J26">
        <v>36.826267000000001</v>
      </c>
      <c r="K26" s="4">
        <f t="shared" si="4"/>
        <v>0.10305864568588019</v>
      </c>
      <c r="L26" s="1">
        <v>134.82</v>
      </c>
      <c r="M26" s="5">
        <f t="shared" si="5"/>
        <v>1.897059935001133E-2</v>
      </c>
      <c r="N26" s="1">
        <v>135.9</v>
      </c>
      <c r="O26" s="4">
        <f t="shared" si="6"/>
        <v>1.6835016835016869E-2</v>
      </c>
      <c r="P26">
        <v>2.4299999999999999E-2</v>
      </c>
    </row>
    <row r="27" spans="1:16" x14ac:dyDescent="0.2">
      <c r="A27" s="2">
        <v>42705</v>
      </c>
      <c r="B27">
        <v>122.874207</v>
      </c>
      <c r="C27" s="4">
        <f t="shared" si="0"/>
        <v>9.1996358239586709</v>
      </c>
      <c r="D27">
        <v>37.309559</v>
      </c>
      <c r="E27" s="4">
        <f t="shared" si="1"/>
        <v>-0.1116071316955487</v>
      </c>
      <c r="F27">
        <v>60.479252000000002</v>
      </c>
      <c r="G27" s="4">
        <f t="shared" si="2"/>
        <v>-3.3593939689795405E-2</v>
      </c>
      <c r="H27">
        <v>11.882334</v>
      </c>
      <c r="I27" s="4">
        <f t="shared" si="3"/>
        <v>2.1307118875066866E-3</v>
      </c>
      <c r="J27">
        <v>33.385593</v>
      </c>
      <c r="K27" s="4">
        <f t="shared" si="4"/>
        <v>-6.8000917996508536E-2</v>
      </c>
      <c r="L27" s="1">
        <v>132.31</v>
      </c>
      <c r="M27" s="5">
        <f t="shared" si="5"/>
        <v>1.9730250481695633E-2</v>
      </c>
      <c r="N27" s="1">
        <v>133.65</v>
      </c>
      <c r="O27" s="4">
        <f t="shared" si="6"/>
        <v>2.1867115222876432E-2</v>
      </c>
      <c r="P27">
        <v>2.4899999999999999E-2</v>
      </c>
    </row>
    <row r="28" spans="1:16" x14ac:dyDescent="0.2">
      <c r="A28" s="2">
        <v>42675</v>
      </c>
      <c r="B28">
        <v>12.046920999999999</v>
      </c>
      <c r="C28" s="4">
        <f t="shared" si="0"/>
        <v>3.8178987471104486E-2</v>
      </c>
      <c r="D28">
        <v>41.996689000000003</v>
      </c>
      <c r="E28" s="4">
        <f t="shared" si="1"/>
        <v>9.0089984029733117E-3</v>
      </c>
      <c r="F28">
        <v>62.581614999999999</v>
      </c>
      <c r="G28" s="4">
        <f t="shared" si="2"/>
        <v>4.3623625868484117E-2</v>
      </c>
      <c r="H28">
        <v>11.85707</v>
      </c>
      <c r="I28" s="4">
        <f t="shared" si="3"/>
        <v>6.6666582703640564E-2</v>
      </c>
      <c r="J28">
        <v>35.821486999999998</v>
      </c>
      <c r="K28" s="4">
        <f t="shared" si="4"/>
        <v>5.6136327800729413E-2</v>
      </c>
      <c r="L28" s="1">
        <v>129.75</v>
      </c>
      <c r="M28" s="5">
        <f t="shared" si="5"/>
        <v>3.7004475703324768E-2</v>
      </c>
      <c r="N28" s="1">
        <v>130.79</v>
      </c>
      <c r="O28" s="4">
        <f t="shared" si="6"/>
        <v>8.0016515276630784E-2</v>
      </c>
      <c r="P28">
        <v>2.1399999999999999E-2</v>
      </c>
    </row>
    <row r="29" spans="1:16" x14ac:dyDescent="0.2">
      <c r="A29" s="2">
        <v>42644</v>
      </c>
      <c r="B29">
        <v>11.603896000000001</v>
      </c>
      <c r="C29" s="4">
        <f t="shared" si="0"/>
        <v>-3.1687808144292839E-2</v>
      </c>
      <c r="D29">
        <v>41.621718999999999</v>
      </c>
      <c r="E29" s="4">
        <f t="shared" si="1"/>
        <v>-3.2192995905847788E-2</v>
      </c>
      <c r="F29">
        <v>59.965693999999999</v>
      </c>
      <c r="G29" s="4">
        <f t="shared" si="2"/>
        <v>-3.6612076762067014E-2</v>
      </c>
      <c r="H29">
        <v>11.116004</v>
      </c>
      <c r="I29" s="4">
        <f t="shared" si="3"/>
        <v>-2.2945994317337792E-2</v>
      </c>
      <c r="J29">
        <v>33.917484000000002</v>
      </c>
      <c r="K29" s="4">
        <f t="shared" si="4"/>
        <v>-4.5967014394168504E-2</v>
      </c>
      <c r="L29" s="1">
        <v>125.12</v>
      </c>
      <c r="M29" s="5">
        <f t="shared" si="5"/>
        <v>-1.8204645323289359E-2</v>
      </c>
      <c r="N29" s="1">
        <v>121.1</v>
      </c>
      <c r="O29" s="4">
        <f t="shared" si="6"/>
        <v>-2.6762034879048602E-2</v>
      </c>
      <c r="P29">
        <v>1.7600000000000001E-2</v>
      </c>
    </row>
    <row r="30" spans="1:16" x14ac:dyDescent="0.2">
      <c r="A30" s="2">
        <v>42614</v>
      </c>
      <c r="B30">
        <v>11.983631000000001</v>
      </c>
      <c r="C30" s="4">
        <f t="shared" si="0"/>
        <v>1.8503871691757823E-2</v>
      </c>
      <c r="D30">
        <v>43.006217999999997</v>
      </c>
      <c r="E30" s="4">
        <f t="shared" si="1"/>
        <v>1.0847362492925061E-2</v>
      </c>
      <c r="F30">
        <v>62.244598000000003</v>
      </c>
      <c r="G30" s="4">
        <f t="shared" si="2"/>
        <v>-1.2874962649321864E-3</v>
      </c>
      <c r="H30">
        <v>11.377062</v>
      </c>
      <c r="I30" s="4">
        <f t="shared" si="3"/>
        <v>7.4080980662616369E-4</v>
      </c>
      <c r="J30">
        <v>35.551689000000003</v>
      </c>
      <c r="K30" s="4">
        <f t="shared" si="4"/>
        <v>8.7489420343647151E-3</v>
      </c>
      <c r="L30" s="1">
        <v>127.44</v>
      </c>
      <c r="M30" s="5">
        <f t="shared" si="5"/>
        <v>1.5696123057606925E-4</v>
      </c>
      <c r="N30" s="1">
        <v>124.43</v>
      </c>
      <c r="O30" s="4">
        <f t="shared" si="6"/>
        <v>-6.3088963424372535E-3</v>
      </c>
      <c r="P30">
        <v>1.6299999999999999E-2</v>
      </c>
    </row>
    <row r="31" spans="1:16" x14ac:dyDescent="0.2">
      <c r="A31" s="2">
        <v>42583</v>
      </c>
      <c r="B31">
        <v>11.765916000000001</v>
      </c>
      <c r="C31" s="4">
        <f t="shared" si="0"/>
        <v>2.1561074977245465E-3</v>
      </c>
      <c r="D31">
        <v>42.544719999999998</v>
      </c>
      <c r="E31" s="4">
        <f t="shared" si="1"/>
        <v>-3.7149768207945799E-3</v>
      </c>
      <c r="F31">
        <v>62.324840999999999</v>
      </c>
      <c r="G31" s="4">
        <f t="shared" si="2"/>
        <v>-6.777436590326591E-3</v>
      </c>
      <c r="H31">
        <v>11.368639999999999</v>
      </c>
      <c r="I31" s="4">
        <f t="shared" si="3"/>
        <v>-2.9543094979043172E-3</v>
      </c>
      <c r="J31">
        <v>35.243347</v>
      </c>
      <c r="K31" s="4">
        <f t="shared" si="4"/>
        <v>1.2848912209024288E-2</v>
      </c>
      <c r="L31" s="1">
        <v>127.42</v>
      </c>
      <c r="M31" s="5">
        <f t="shared" si="5"/>
        <v>1.4146494812952159E-3</v>
      </c>
      <c r="N31" s="1">
        <v>125.22</v>
      </c>
      <c r="O31" s="4">
        <f t="shared" si="6"/>
        <v>4.9759229534511729E-3</v>
      </c>
      <c r="P31">
        <v>1.5599999999999999E-2</v>
      </c>
    </row>
    <row r="32" spans="1:16" x14ac:dyDescent="0.2">
      <c r="A32" s="2">
        <v>42552</v>
      </c>
      <c r="B32">
        <v>11.740602000000001</v>
      </c>
      <c r="C32" s="4">
        <f t="shared" si="0"/>
        <v>7.1384690971555642E-2</v>
      </c>
      <c r="D32">
        <v>42.703361999999998</v>
      </c>
      <c r="E32" s="4">
        <f t="shared" si="1"/>
        <v>6.1861254952558786E-2</v>
      </c>
      <c r="F32">
        <v>62.750126000000002</v>
      </c>
      <c r="G32" s="4">
        <f t="shared" si="2"/>
        <v>5.0651620361068517E-2</v>
      </c>
      <c r="H32">
        <v>11.402326</v>
      </c>
      <c r="I32" s="4">
        <f t="shared" si="3"/>
        <v>5.0426879178107287E-2</v>
      </c>
      <c r="J32">
        <v>34.796253</v>
      </c>
      <c r="K32" s="4">
        <f t="shared" si="4"/>
        <v>5.4180279452689328E-2</v>
      </c>
      <c r="L32" s="1">
        <v>127.24</v>
      </c>
      <c r="M32" s="5">
        <f t="shared" si="5"/>
        <v>3.6916306739467108E-2</v>
      </c>
      <c r="N32" s="1">
        <v>124.6</v>
      </c>
      <c r="O32" s="4">
        <f t="shared" si="6"/>
        <v>4.2939650121369244E-2</v>
      </c>
      <c r="P32">
        <v>1.4999999999999999E-2</v>
      </c>
    </row>
    <row r="33" spans="1:16" x14ac:dyDescent="0.2">
      <c r="A33" s="2">
        <v>42522</v>
      </c>
      <c r="B33">
        <v>10.958344</v>
      </c>
      <c r="C33" s="4">
        <f t="shared" si="0"/>
        <v>-2.2727254485766624E-2</v>
      </c>
      <c r="D33">
        <v>40.215575999999999</v>
      </c>
      <c r="E33" s="4">
        <f t="shared" si="1"/>
        <v>-3.1434562028641033E-2</v>
      </c>
      <c r="F33">
        <v>59.724960000000003</v>
      </c>
      <c r="G33" s="4">
        <f t="shared" si="2"/>
        <v>-1.0502629049472079E-2</v>
      </c>
      <c r="H33">
        <v>10.854945000000001</v>
      </c>
      <c r="I33" s="4">
        <f t="shared" si="3"/>
        <v>-8.4615968516873474E-3</v>
      </c>
      <c r="J33">
        <v>33.007877000000001</v>
      </c>
      <c r="K33" s="4">
        <f t="shared" si="4"/>
        <v>1.3730933469145112E-2</v>
      </c>
      <c r="L33" s="1">
        <v>122.71</v>
      </c>
      <c r="M33" s="5">
        <f t="shared" si="5"/>
        <v>2.5326797385620825E-3</v>
      </c>
      <c r="N33" s="1">
        <v>119.47</v>
      </c>
      <c r="O33" s="4">
        <f t="shared" si="6"/>
        <v>4.1183392166750377E-3</v>
      </c>
      <c r="P33">
        <v>1.6400000000000001E-2</v>
      </c>
    </row>
    <row r="34" spans="1:16" x14ac:dyDescent="0.2">
      <c r="A34" s="2">
        <v>42491</v>
      </c>
      <c r="B34">
        <v>11.213189</v>
      </c>
      <c r="C34" s="4">
        <f t="shared" si="0"/>
        <v>3.4649135474008164E-2</v>
      </c>
      <c r="D34">
        <v>41.520763000000002</v>
      </c>
      <c r="E34" s="4">
        <f t="shared" si="1"/>
        <v>2.1646525360851099E-2</v>
      </c>
      <c r="F34">
        <v>60.358887000000003</v>
      </c>
      <c r="G34" s="4">
        <f t="shared" si="2"/>
        <v>2.6333785817261202E-2</v>
      </c>
      <c r="H34">
        <v>10.947578999999999</v>
      </c>
      <c r="I34" s="4">
        <f t="shared" si="3"/>
        <v>1.0101029672812567E-2</v>
      </c>
      <c r="J34">
        <v>32.560786999999998</v>
      </c>
      <c r="K34" s="4">
        <f t="shared" si="4"/>
        <v>2.5989940563028613E-2</v>
      </c>
      <c r="L34" s="1">
        <v>122.4</v>
      </c>
      <c r="M34" s="5">
        <f t="shared" si="5"/>
        <v>1.7964071856287456E-2</v>
      </c>
      <c r="N34" s="1">
        <v>118.98</v>
      </c>
      <c r="O34" s="4">
        <f t="shared" si="6"/>
        <v>2.3131825608392775E-2</v>
      </c>
      <c r="P34">
        <v>1.8100000000000002E-2</v>
      </c>
    </row>
    <row r="35" spans="1:16" x14ac:dyDescent="0.2">
      <c r="A35" s="2">
        <v>42461</v>
      </c>
      <c r="B35">
        <v>10.837673000000001</v>
      </c>
      <c r="C35" s="4">
        <f t="shared" si="0"/>
        <v>-2.2528701516018046E-3</v>
      </c>
      <c r="D35">
        <v>40.641025999999997</v>
      </c>
      <c r="E35" s="4">
        <f t="shared" si="1"/>
        <v>2.4902027186777254E-3</v>
      </c>
      <c r="F35">
        <v>58.810192000000001</v>
      </c>
      <c r="G35" s="4">
        <f t="shared" si="2"/>
        <v>3.8351121292621304E-3</v>
      </c>
      <c r="H35">
        <v>10.838103</v>
      </c>
      <c r="I35" s="4">
        <f t="shared" si="3"/>
        <v>2.3363889597922682E-3</v>
      </c>
      <c r="J35">
        <v>31.735970999999999</v>
      </c>
      <c r="K35" s="4">
        <f t="shared" si="4"/>
        <v>1.1051005301523587E-2</v>
      </c>
      <c r="L35" s="1">
        <v>120.24</v>
      </c>
      <c r="M35" s="5">
        <f t="shared" si="5"/>
        <v>3.9241880270517449E-3</v>
      </c>
      <c r="N35" s="1">
        <v>116.29</v>
      </c>
      <c r="O35" s="4">
        <f t="shared" si="6"/>
        <v>1.2185568804943925E-2</v>
      </c>
      <c r="P35">
        <v>1.8100000000000002E-2</v>
      </c>
    </row>
    <row r="36" spans="1:16" x14ac:dyDescent="0.2">
      <c r="A36" s="2">
        <v>42430</v>
      </c>
      <c r="B36">
        <v>10.862144000000001</v>
      </c>
      <c r="C36" s="4">
        <f t="shared" si="0"/>
        <v>6.8304488904415317E-2</v>
      </c>
      <c r="D36">
        <v>40.540073</v>
      </c>
      <c r="E36" s="4">
        <f t="shared" si="1"/>
        <v>6.8821486700591628E-2</v>
      </c>
      <c r="F36">
        <v>58.585509999999999</v>
      </c>
      <c r="G36" s="4">
        <f t="shared" si="2"/>
        <v>6.9900364352826427E-2</v>
      </c>
      <c r="H36">
        <v>10.81284</v>
      </c>
      <c r="I36" s="4">
        <f t="shared" si="3"/>
        <v>7.1786471362666804E-2</v>
      </c>
      <c r="J36">
        <v>31.389089999999999</v>
      </c>
      <c r="K36" s="4">
        <f t="shared" si="4"/>
        <v>7.6394357746863983E-2</v>
      </c>
      <c r="L36" s="1">
        <v>119.77</v>
      </c>
      <c r="M36" s="5">
        <f t="shared" si="5"/>
        <v>6.7849500713266675E-2</v>
      </c>
      <c r="N36" s="1">
        <v>114.89</v>
      </c>
      <c r="O36" s="4">
        <f t="shared" si="6"/>
        <v>8.5198828752243383E-2</v>
      </c>
      <c r="P36">
        <v>1.89E-2</v>
      </c>
    </row>
    <row r="37" spans="1:16" x14ac:dyDescent="0.2">
      <c r="A37" s="2">
        <v>42401</v>
      </c>
      <c r="B37">
        <v>10.167648</v>
      </c>
      <c r="C37" s="4">
        <f t="shared" si="0"/>
        <v>-1.0041783563768503E-2</v>
      </c>
      <c r="D37">
        <v>37.929695000000002</v>
      </c>
      <c r="E37" s="4">
        <f t="shared" si="1"/>
        <v>-4.9920263622307282E-3</v>
      </c>
      <c r="F37">
        <v>54.757911999999997</v>
      </c>
      <c r="G37" s="4">
        <f t="shared" si="2"/>
        <v>1.3967152396315408E-2</v>
      </c>
      <c r="H37">
        <v>10.088614</v>
      </c>
      <c r="I37" s="4">
        <f t="shared" si="3"/>
        <v>2.3057136210631324E-2</v>
      </c>
      <c r="J37">
        <v>29.161328999999999</v>
      </c>
      <c r="K37" s="4">
        <f t="shared" si="4"/>
        <v>-1.8167484374221443E-2</v>
      </c>
      <c r="L37" s="1">
        <v>112.16</v>
      </c>
      <c r="M37" s="5">
        <f t="shared" si="5"/>
        <v>-1.4245014245013454E-3</v>
      </c>
      <c r="N37" s="1">
        <v>105.87</v>
      </c>
      <c r="O37" s="4">
        <f t="shared" si="6"/>
        <v>1.4080459770114961E-2</v>
      </c>
      <c r="P37">
        <v>1.78E-2</v>
      </c>
    </row>
    <row r="38" spans="1:16" x14ac:dyDescent="0.2">
      <c r="A38" s="2">
        <v>42370</v>
      </c>
      <c r="B38">
        <v>10.270785</v>
      </c>
      <c r="C38" s="4">
        <f t="shared" si="0"/>
        <v>-7.5054200202770094E-2</v>
      </c>
      <c r="D38">
        <v>38.119990999999999</v>
      </c>
      <c r="E38" s="4">
        <f t="shared" si="1"/>
        <v>-5.1139555845912676E-3</v>
      </c>
      <c r="F38">
        <v>54.003635000000003</v>
      </c>
      <c r="G38" s="4">
        <f t="shared" si="2"/>
        <v>6.4440698902268334E-3</v>
      </c>
      <c r="H38">
        <v>9.8612420000000007</v>
      </c>
      <c r="I38" s="4">
        <f t="shared" si="3"/>
        <v>-3.1615347925948889E-2</v>
      </c>
      <c r="J38">
        <v>29.70092</v>
      </c>
      <c r="K38" s="4">
        <f t="shared" si="4"/>
        <v>-2.1555550665315004E-2</v>
      </c>
      <c r="L38" s="1">
        <v>112.32</v>
      </c>
      <c r="M38" s="5">
        <f t="shared" si="5"/>
        <v>-4.9585378236588373E-2</v>
      </c>
      <c r="N38" s="1">
        <v>104.4</v>
      </c>
      <c r="O38" s="4">
        <f t="shared" si="6"/>
        <v>-5.6910569105691033E-2</v>
      </c>
      <c r="P38">
        <v>2.0899999999999998E-2</v>
      </c>
    </row>
    <row r="39" spans="1:16" x14ac:dyDescent="0.2">
      <c r="A39" s="2">
        <v>42339</v>
      </c>
      <c r="B39">
        <v>11.104202000000001</v>
      </c>
      <c r="C39" s="4">
        <f t="shared" si="0"/>
        <v>-4.6113114804091193E-2</v>
      </c>
      <c r="D39">
        <v>38.315936999999998</v>
      </c>
      <c r="E39" s="4">
        <f t="shared" si="1"/>
        <v>-0.1073726305591981</v>
      </c>
      <c r="F39">
        <v>53.657859999999999</v>
      </c>
      <c r="G39" s="4">
        <f t="shared" si="2"/>
        <v>-0.10596266210550598</v>
      </c>
      <c r="H39">
        <v>10.183187</v>
      </c>
      <c r="I39" s="4">
        <f t="shared" si="3"/>
        <v>-6.6023659810295232E-2</v>
      </c>
      <c r="J39">
        <v>30.355243999999999</v>
      </c>
      <c r="K39" s="4">
        <f t="shared" si="4"/>
        <v>-9.7364089414802124E-2</v>
      </c>
      <c r="L39" s="1">
        <v>118.18</v>
      </c>
      <c r="M39" s="5">
        <f t="shared" si="5"/>
        <v>-1.5740817856250366E-2</v>
      </c>
      <c r="N39" s="1">
        <v>110.7</v>
      </c>
      <c r="O39" s="4">
        <f t="shared" si="6"/>
        <v>-4.1641416327590663E-2</v>
      </c>
      <c r="P39">
        <v>2.24E-2</v>
      </c>
    </row>
    <row r="40" spans="1:16" x14ac:dyDescent="0.2">
      <c r="A40" s="2">
        <v>42309</v>
      </c>
      <c r="B40">
        <v>11.641005</v>
      </c>
      <c r="C40" s="4">
        <f t="shared" si="0"/>
        <v>2.0907324088254464E-2</v>
      </c>
      <c r="D40">
        <v>42.924895999999997</v>
      </c>
      <c r="E40" s="4">
        <f t="shared" si="1"/>
        <v>1.4257553992362393E-2</v>
      </c>
      <c r="F40">
        <v>60.017471</v>
      </c>
      <c r="G40" s="4">
        <f t="shared" si="2"/>
        <v>1.0971252136107834E-2</v>
      </c>
      <c r="H40">
        <v>10.903046</v>
      </c>
      <c r="I40" s="4">
        <f t="shared" si="3"/>
        <v>3.7229559576179572E-3</v>
      </c>
      <c r="J40">
        <v>33.629555000000003</v>
      </c>
      <c r="K40" s="4">
        <f t="shared" si="4"/>
        <v>1.8402408609590415E-2</v>
      </c>
      <c r="L40" s="1">
        <v>120.07</v>
      </c>
      <c r="M40" s="5">
        <f t="shared" si="5"/>
        <v>2.923488138991015E-3</v>
      </c>
      <c r="N40" s="1">
        <v>115.51</v>
      </c>
      <c r="O40" s="4">
        <f t="shared" si="6"/>
        <v>1.3512327805562885E-2</v>
      </c>
      <c r="P40">
        <v>2.2599999999999999E-2</v>
      </c>
    </row>
    <row r="41" spans="1:16" x14ac:dyDescent="0.2">
      <c r="A41" s="2">
        <v>42278</v>
      </c>
      <c r="B41">
        <v>11.402607</v>
      </c>
      <c r="C41" s="4">
        <f t="shared" si="0"/>
        <v>8.3025200793505061E-2</v>
      </c>
      <c r="D41">
        <v>42.321494999999999</v>
      </c>
      <c r="E41" s="4">
        <f t="shared" si="1"/>
        <v>8.6340482554801756E-2</v>
      </c>
      <c r="F41">
        <v>59.366149999999998</v>
      </c>
      <c r="G41" s="4">
        <f t="shared" si="2"/>
        <v>6.1085906775028675E-2</v>
      </c>
      <c r="H41">
        <v>10.862605</v>
      </c>
      <c r="I41" s="4">
        <f t="shared" si="3"/>
        <v>5.4160163446863363E-2</v>
      </c>
      <c r="J41">
        <v>33.021872999999999</v>
      </c>
      <c r="K41" s="4">
        <f t="shared" si="4"/>
        <v>6.1595027104822231E-2</v>
      </c>
      <c r="L41" s="1">
        <v>119.72</v>
      </c>
      <c r="M41" s="5">
        <f t="shared" si="5"/>
        <v>8.4420289855072328E-2</v>
      </c>
      <c r="N41" s="1">
        <v>113.97</v>
      </c>
      <c r="O41" s="4">
        <f t="shared" si="6"/>
        <v>5.6353693576791208E-2</v>
      </c>
      <c r="P41">
        <v>2.07E-2</v>
      </c>
    </row>
    <row r="42" spans="1:16" x14ac:dyDescent="0.2">
      <c r="A42" s="2">
        <v>42248</v>
      </c>
      <c r="B42">
        <v>10.528478</v>
      </c>
      <c r="C42" s="4">
        <f t="shared" si="0"/>
        <v>-4.0283737877728654E-2</v>
      </c>
      <c r="D42">
        <v>38.957855000000002</v>
      </c>
      <c r="E42" s="4">
        <f t="shared" si="1"/>
        <v>-4.3348027196932315E-2</v>
      </c>
      <c r="F42">
        <v>55.948486000000003</v>
      </c>
      <c r="G42" s="4">
        <f t="shared" si="2"/>
        <v>-3.8485789475140475E-2</v>
      </c>
      <c r="H42">
        <v>10.304511</v>
      </c>
      <c r="I42" s="4">
        <f t="shared" si="3"/>
        <v>-3.3383934951015437E-2</v>
      </c>
      <c r="J42">
        <v>31.105903999999999</v>
      </c>
      <c r="K42" s="4">
        <f t="shared" si="4"/>
        <v>-4.0150120416695856E-2</v>
      </c>
      <c r="L42" s="1">
        <v>110.4</v>
      </c>
      <c r="M42" s="5">
        <f t="shared" si="5"/>
        <v>-2.4821128875540888E-2</v>
      </c>
      <c r="N42" s="1">
        <v>107.89</v>
      </c>
      <c r="O42" s="4">
        <f t="shared" si="6"/>
        <v>-3.2203085755292404E-2</v>
      </c>
      <c r="P42">
        <v>2.1700000000000001E-2</v>
      </c>
    </row>
    <row r="43" spans="1:16" x14ac:dyDescent="0.2">
      <c r="A43" s="2">
        <v>42217</v>
      </c>
      <c r="B43">
        <v>10.970407</v>
      </c>
      <c r="C43" s="4">
        <f t="shared" si="0"/>
        <v>-6.7351473368474024E-2</v>
      </c>
      <c r="D43">
        <v>40.723121999999996</v>
      </c>
      <c r="E43" s="4">
        <f t="shared" si="1"/>
        <v>-6.9521903447723798E-2</v>
      </c>
      <c r="F43">
        <v>58.187893000000003</v>
      </c>
      <c r="G43" s="4">
        <f t="shared" si="2"/>
        <v>-3.7991661884694272E-2</v>
      </c>
      <c r="H43">
        <v>10.660397</v>
      </c>
      <c r="I43" s="4">
        <f t="shared" si="3"/>
        <v>-4.8375451714708251E-2</v>
      </c>
      <c r="J43">
        <v>32.407051000000003</v>
      </c>
      <c r="K43" s="4">
        <f t="shared" si="4"/>
        <v>-5.8371381090132624E-2</v>
      </c>
      <c r="L43" s="1">
        <v>113.21</v>
      </c>
      <c r="M43" s="5">
        <f t="shared" si="5"/>
        <v>-6.0263966132647173E-2</v>
      </c>
      <c r="N43" s="1">
        <v>111.48</v>
      </c>
      <c r="O43" s="4">
        <f t="shared" si="6"/>
        <v>-5.5814347421021315E-2</v>
      </c>
      <c r="P43">
        <v>2.1700000000000001E-2</v>
      </c>
    </row>
    <row r="44" spans="1:16" x14ac:dyDescent="0.2">
      <c r="A44" s="2">
        <v>42186</v>
      </c>
      <c r="B44">
        <v>11.762638000000001</v>
      </c>
      <c r="C44" s="4">
        <f t="shared" si="0"/>
        <v>3.7105959464952321E-2</v>
      </c>
      <c r="D44">
        <v>43.765804000000003</v>
      </c>
      <c r="E44" s="4">
        <f t="shared" si="1"/>
        <v>3.4127078922897347E-2</v>
      </c>
      <c r="F44">
        <v>60.485850999999997</v>
      </c>
      <c r="G44" s="4">
        <f t="shared" si="2"/>
        <v>1.5356367024952577E-2</v>
      </c>
      <c r="H44">
        <v>11.202313999999999</v>
      </c>
      <c r="I44" s="4">
        <f t="shared" si="3"/>
        <v>2.8965188774177086E-3</v>
      </c>
      <c r="J44">
        <v>34.415958000000003</v>
      </c>
      <c r="K44" s="4">
        <f t="shared" si="4"/>
        <v>2.0347592789380808E-2</v>
      </c>
      <c r="L44" s="1">
        <v>120.47</v>
      </c>
      <c r="M44" s="5">
        <f t="shared" si="5"/>
        <v>2.0932203389830484E-2</v>
      </c>
      <c r="N44" s="1">
        <v>118.07</v>
      </c>
      <c r="O44" s="4">
        <f t="shared" si="6"/>
        <v>1.3569671783564274E-3</v>
      </c>
      <c r="P44">
        <v>2.3199999999999998E-2</v>
      </c>
    </row>
    <row r="45" spans="1:16" x14ac:dyDescent="0.2">
      <c r="A45" s="2">
        <v>42156</v>
      </c>
      <c r="B45">
        <v>11.34179</v>
      </c>
      <c r="C45" s="4">
        <f t="shared" si="0"/>
        <v>-1.326282146982205E-2</v>
      </c>
      <c r="D45">
        <v>42.321494999999999</v>
      </c>
      <c r="E45" s="4">
        <f t="shared" si="1"/>
        <v>-1.3171549239123226E-2</v>
      </c>
      <c r="F45">
        <v>59.571055999999999</v>
      </c>
      <c r="G45" s="4">
        <f t="shared" si="2"/>
        <v>-3.5499388683621902E-3</v>
      </c>
      <c r="H45">
        <v>11.16996</v>
      </c>
      <c r="I45" s="4">
        <f t="shared" si="3"/>
        <v>-2.0567455611028684E-2</v>
      </c>
      <c r="J45">
        <v>33.729641000000001</v>
      </c>
      <c r="K45" s="4">
        <f t="shared" si="4"/>
        <v>2.3370481415454503E-3</v>
      </c>
      <c r="L45" s="1">
        <v>118</v>
      </c>
      <c r="M45" s="5">
        <f t="shared" si="5"/>
        <v>-1.9363417269176453E-2</v>
      </c>
      <c r="N45" s="1">
        <v>117.91</v>
      </c>
      <c r="O45" s="4">
        <f t="shared" si="6"/>
        <v>-1.314027452293276E-2</v>
      </c>
      <c r="P45">
        <v>2.3599999999999999E-2</v>
      </c>
    </row>
    <row r="46" spans="1:16" x14ac:dyDescent="0.2">
      <c r="A46" s="2">
        <v>42125</v>
      </c>
      <c r="B46">
        <v>11.494236000000001</v>
      </c>
      <c r="C46" s="4">
        <f t="shared" si="0"/>
        <v>2.5019815097142128E-2</v>
      </c>
      <c r="D46">
        <v>42.886375000000001</v>
      </c>
      <c r="E46" s="4">
        <f t="shared" si="1"/>
        <v>2.6267170190298339E-2</v>
      </c>
      <c r="F46">
        <v>59.783282999999997</v>
      </c>
      <c r="G46" s="4">
        <f t="shared" si="2"/>
        <v>2.1507952048832824E-2</v>
      </c>
      <c r="H46">
        <v>11.404522</v>
      </c>
      <c r="I46" s="4">
        <f t="shared" si="3"/>
        <v>3.0545454742610056E-2</v>
      </c>
      <c r="J46">
        <v>33.650996999999997</v>
      </c>
      <c r="K46" s="4">
        <f t="shared" si="4"/>
        <v>2.6832363918381175E-2</v>
      </c>
      <c r="L46" s="1">
        <v>120.33</v>
      </c>
      <c r="M46" s="5">
        <f t="shared" si="5"/>
        <v>1.2878787878787934E-2</v>
      </c>
      <c r="N46" s="1">
        <v>119.48</v>
      </c>
      <c r="O46" s="4">
        <f t="shared" si="6"/>
        <v>1.7717206132878971E-2</v>
      </c>
      <c r="P46">
        <v>2.1999999999999999E-2</v>
      </c>
    </row>
    <row r="47" spans="1:16" x14ac:dyDescent="0.2">
      <c r="A47" s="2">
        <v>42095</v>
      </c>
      <c r="B47">
        <v>11.213672000000001</v>
      </c>
      <c r="C47" s="4">
        <f t="shared" si="0"/>
        <v>1.5209022918745152E-3</v>
      </c>
      <c r="D47">
        <v>41.788704000000003</v>
      </c>
      <c r="E47" s="4">
        <f t="shared" si="1"/>
        <v>4.3196698442429238E-3</v>
      </c>
      <c r="F47">
        <v>58.524540000000002</v>
      </c>
      <c r="G47" s="4">
        <f t="shared" si="2"/>
        <v>-4.8531241787104218E-3</v>
      </c>
      <c r="H47">
        <v>11.066490999999999</v>
      </c>
      <c r="I47" s="4">
        <f t="shared" si="3"/>
        <v>-2.5405784760562655E-2</v>
      </c>
      <c r="J47">
        <v>32.771656</v>
      </c>
      <c r="K47" s="4">
        <f t="shared" si="4"/>
        <v>-1.5886784591926051E-2</v>
      </c>
      <c r="L47" s="1">
        <v>118.8</v>
      </c>
      <c r="M47" s="5">
        <f t="shared" si="5"/>
        <v>9.6031273901588943E-3</v>
      </c>
      <c r="N47" s="1">
        <v>117.4</v>
      </c>
      <c r="O47" s="4">
        <f t="shared" si="6"/>
        <v>-1.4852731392128837E-2</v>
      </c>
      <c r="P47">
        <v>1.9300000000000001E-2</v>
      </c>
    </row>
    <row r="48" spans="1:16" x14ac:dyDescent="0.2">
      <c r="A48" s="2">
        <v>42064</v>
      </c>
      <c r="B48">
        <v>11.196643</v>
      </c>
      <c r="C48" s="4">
        <f t="shared" si="0"/>
        <v>-1.3432443784694881E-2</v>
      </c>
      <c r="D48">
        <v>41.608967</v>
      </c>
      <c r="E48" s="4">
        <f t="shared" si="1"/>
        <v>-2.2617488769276717E-2</v>
      </c>
      <c r="F48">
        <v>58.809952000000003</v>
      </c>
      <c r="G48" s="4">
        <f t="shared" si="2"/>
        <v>1.0309355568472123E-2</v>
      </c>
      <c r="H48">
        <v>11.354972999999999</v>
      </c>
      <c r="I48" s="4">
        <f t="shared" si="3"/>
        <v>7.0626852533783868E-4</v>
      </c>
      <c r="J48">
        <v>33.300697</v>
      </c>
      <c r="K48" s="4">
        <f t="shared" si="4"/>
        <v>1.525725943289169E-2</v>
      </c>
      <c r="L48" s="1">
        <v>117.67</v>
      </c>
      <c r="M48" s="5">
        <f t="shared" si="5"/>
        <v>-1.5890273479969852E-2</v>
      </c>
      <c r="N48" s="1">
        <v>119.17</v>
      </c>
      <c r="O48" s="4">
        <f t="shared" si="6"/>
        <v>1.3178030947117891E-2</v>
      </c>
      <c r="P48">
        <v>2.0400000000000001E-2</v>
      </c>
    </row>
    <row r="49" spans="1:16" x14ac:dyDescent="0.2">
      <c r="A49" s="2">
        <v>42036</v>
      </c>
      <c r="B49">
        <v>11.349088999999999</v>
      </c>
      <c r="C49" s="4">
        <f t="shared" si="0"/>
        <v>6.9982571554582318E-2</v>
      </c>
      <c r="D49">
        <v>42.571835</v>
      </c>
      <c r="E49" s="4">
        <f t="shared" si="1"/>
        <v>6.1119943010569333E-2</v>
      </c>
      <c r="F49">
        <v>58.209845999999999</v>
      </c>
      <c r="G49" s="4">
        <f t="shared" si="2"/>
        <v>7.3269367465245594E-2</v>
      </c>
      <c r="H49">
        <v>11.346959</v>
      </c>
      <c r="I49" s="4">
        <f t="shared" si="3"/>
        <v>5.2788042763742382E-2</v>
      </c>
      <c r="J49">
        <v>32.800255</v>
      </c>
      <c r="K49" s="4">
        <f t="shared" si="4"/>
        <v>5.7874271072240191E-2</v>
      </c>
      <c r="L49" s="1">
        <v>119.57</v>
      </c>
      <c r="M49" s="5">
        <f t="shared" si="5"/>
        <v>5.7486512779693966E-2</v>
      </c>
      <c r="N49" s="1">
        <v>117.62</v>
      </c>
      <c r="O49" s="4">
        <f t="shared" si="6"/>
        <v>5.1211010814192548E-2</v>
      </c>
      <c r="P49">
        <v>1.9800000000000002E-2</v>
      </c>
    </row>
    <row r="50" spans="1:16" x14ac:dyDescent="0.2">
      <c r="A50" s="2">
        <v>42005</v>
      </c>
      <c r="B50">
        <v>10.606798</v>
      </c>
      <c r="C50" s="4">
        <f t="shared" si="0"/>
        <v>2.7361341594611011E-2</v>
      </c>
      <c r="D50">
        <v>40.119720000000001</v>
      </c>
      <c r="E50" s="4">
        <f t="shared" si="1"/>
        <v>-9.9795351569775814E-3</v>
      </c>
      <c r="F50">
        <v>54.236007999999998</v>
      </c>
      <c r="G50" s="4">
        <f t="shared" si="2"/>
        <v>7.1300704558475037E-2</v>
      </c>
      <c r="H50">
        <v>10.778009000000001</v>
      </c>
      <c r="I50" s="4">
        <f t="shared" si="3"/>
        <v>3.421861720538022E-2</v>
      </c>
      <c r="J50">
        <v>31.005815999999999</v>
      </c>
      <c r="K50" s="4">
        <f t="shared" si="4"/>
        <v>0.11010140270447311</v>
      </c>
      <c r="L50" s="1">
        <v>113.07</v>
      </c>
      <c r="M50" s="5">
        <f t="shared" si="5"/>
        <v>-3.0024877755854829E-2</v>
      </c>
      <c r="N50" s="1">
        <v>111.89</v>
      </c>
      <c r="O50" s="4">
        <f t="shared" si="6"/>
        <v>-1.1223047013078746E-2</v>
      </c>
      <c r="P50">
        <v>1.8800000000000001E-2</v>
      </c>
    </row>
    <row r="51" spans="1:16" x14ac:dyDescent="0.2">
      <c r="A51" s="2">
        <v>41974</v>
      </c>
      <c r="B51">
        <v>10.324311</v>
      </c>
      <c r="C51" s="4">
        <f t="shared" si="0"/>
        <v>-3.1217884958243403E-2</v>
      </c>
      <c r="D51">
        <v>40.524132000000002</v>
      </c>
      <c r="E51" s="4">
        <f t="shared" si="1"/>
        <v>-5.0432681025482928E-3</v>
      </c>
      <c r="F51">
        <v>50.626316000000003</v>
      </c>
      <c r="G51" s="4">
        <f t="shared" si="2"/>
        <v>-7.842653043206782E-2</v>
      </c>
      <c r="H51">
        <v>10.421403</v>
      </c>
      <c r="I51" s="4">
        <f t="shared" si="3"/>
        <v>-3.9632053503539488E-2</v>
      </c>
      <c r="J51">
        <v>27.930616000000001</v>
      </c>
      <c r="K51" s="4">
        <f t="shared" si="4"/>
        <v>-9.7133434399576002E-2</v>
      </c>
      <c r="L51" s="1">
        <v>116.57</v>
      </c>
      <c r="M51" s="5">
        <f t="shared" si="5"/>
        <v>-2.4816019168235615E-3</v>
      </c>
      <c r="N51" s="1">
        <v>113.16</v>
      </c>
      <c r="O51" s="4">
        <f t="shared" si="6"/>
        <v>8.2865543972199251E-3</v>
      </c>
      <c r="P51">
        <v>2.2100000000000002E-2</v>
      </c>
    </row>
    <row r="52" spans="1:16" x14ac:dyDescent="0.2">
      <c r="A52" s="2">
        <v>41944</v>
      </c>
      <c r="B52">
        <v>10.657</v>
      </c>
      <c r="C52" s="4">
        <f t="shared" si="0"/>
        <v>2.4996369183359679E-2</v>
      </c>
      <c r="D52">
        <v>40.729542000000002</v>
      </c>
      <c r="E52" s="4">
        <f t="shared" si="1"/>
        <v>2.9531064433343523E-2</v>
      </c>
      <c r="F52">
        <v>54.934649999999998</v>
      </c>
      <c r="G52" s="4">
        <f t="shared" si="2"/>
        <v>3.2152211245429552E-2</v>
      </c>
      <c r="H52">
        <v>10.851469</v>
      </c>
      <c r="I52" s="4">
        <f t="shared" si="3"/>
        <v>3.1386791729226537E-2</v>
      </c>
      <c r="J52">
        <v>30.935486000000001</v>
      </c>
      <c r="K52" s="4">
        <f t="shared" si="4"/>
        <v>1.0418860132823227E-2</v>
      </c>
      <c r="L52" s="1">
        <v>116.86</v>
      </c>
      <c r="M52" s="5">
        <f t="shared" si="5"/>
        <v>2.6889279437609881E-2</v>
      </c>
      <c r="N52" s="1">
        <v>112.23</v>
      </c>
      <c r="O52" s="4">
        <f t="shared" si="6"/>
        <v>1.8421052631578894E-2</v>
      </c>
      <c r="P52">
        <v>2.3300000000000001E-2</v>
      </c>
    </row>
    <row r="53" spans="1:16" x14ac:dyDescent="0.2">
      <c r="A53" s="2">
        <v>41913</v>
      </c>
      <c r="B53">
        <v>10.39711</v>
      </c>
      <c r="C53" s="4">
        <f t="shared" si="0"/>
        <v>4.009375450165642E-2</v>
      </c>
      <c r="D53">
        <v>39.561256</v>
      </c>
      <c r="E53" s="4">
        <f t="shared" si="1"/>
        <v>4.2632346984197378E-2</v>
      </c>
      <c r="F53">
        <v>53.223399999999998</v>
      </c>
      <c r="G53" s="4">
        <f t="shared" si="2"/>
        <v>4.5892222012502426E-2</v>
      </c>
      <c r="H53">
        <v>10.521241</v>
      </c>
      <c r="I53" s="4">
        <f t="shared" si="3"/>
        <v>2.8528624818049186E-2</v>
      </c>
      <c r="J53">
        <v>30.616496999999999</v>
      </c>
      <c r="K53" s="4">
        <f t="shared" si="4"/>
        <v>4.5761644609057406E-2</v>
      </c>
      <c r="L53" s="1">
        <v>113.8</v>
      </c>
      <c r="M53" s="5">
        <f t="shared" si="5"/>
        <v>2.4394634980646313E-2</v>
      </c>
      <c r="N53" s="1">
        <v>110.2</v>
      </c>
      <c r="O53" s="4">
        <f t="shared" si="6"/>
        <v>3.5714285714285587E-2</v>
      </c>
      <c r="P53">
        <v>2.3E-2</v>
      </c>
    </row>
    <row r="54" spans="1:16" x14ac:dyDescent="0.2">
      <c r="A54" s="2">
        <v>41883</v>
      </c>
      <c r="B54">
        <v>9.9963200000000008</v>
      </c>
      <c r="C54" s="4">
        <f t="shared" si="0"/>
        <v>-2.1080756489588071E-2</v>
      </c>
      <c r="D54">
        <v>37.943629999999999</v>
      </c>
      <c r="E54" s="4">
        <f t="shared" si="1"/>
        <v>-2.2490385628778586E-2</v>
      </c>
      <c r="F54">
        <v>50.888035000000002</v>
      </c>
      <c r="G54" s="4">
        <f t="shared" si="2"/>
        <v>-3.4750384853376004E-2</v>
      </c>
      <c r="H54">
        <v>10.22941</v>
      </c>
      <c r="I54" s="4">
        <f t="shared" si="3"/>
        <v>-2.7027001320199862E-2</v>
      </c>
      <c r="J54">
        <v>29.276744999999998</v>
      </c>
      <c r="K54" s="4">
        <f t="shared" si="4"/>
        <v>-3.8751707899325361E-2</v>
      </c>
      <c r="L54" s="1">
        <v>111.09</v>
      </c>
      <c r="M54" s="5">
        <f t="shared" si="5"/>
        <v>-1.4023253749888998E-2</v>
      </c>
      <c r="N54" s="1">
        <v>106.4</v>
      </c>
      <c r="O54" s="4">
        <f t="shared" si="6"/>
        <v>-4.5483089620525607E-2</v>
      </c>
      <c r="P54">
        <v>2.53E-2</v>
      </c>
    </row>
    <row r="55" spans="1:16" x14ac:dyDescent="0.2">
      <c r="A55" s="2">
        <v>41852</v>
      </c>
      <c r="B55">
        <v>10.211588000000001</v>
      </c>
      <c r="C55" s="4">
        <f t="shared" si="0"/>
        <v>5.6703013598097929E-2</v>
      </c>
      <c r="D55">
        <v>38.816631000000001</v>
      </c>
      <c r="E55" s="4">
        <f t="shared" si="1"/>
        <v>5.5875572135250406E-2</v>
      </c>
      <c r="F55">
        <v>52.720078000000001</v>
      </c>
      <c r="G55" s="4">
        <f t="shared" si="2"/>
        <v>4.5793176217555853E-2</v>
      </c>
      <c r="H55">
        <v>10.51356</v>
      </c>
      <c r="I55" s="4">
        <f t="shared" si="3"/>
        <v>5.3076727372526555E-2</v>
      </c>
      <c r="J55">
        <v>30.457006</v>
      </c>
      <c r="K55" s="4">
        <f t="shared" si="4"/>
        <v>4.807914594419227E-2</v>
      </c>
      <c r="L55" s="1">
        <v>112.67</v>
      </c>
      <c r="M55" s="5">
        <f t="shared" si="5"/>
        <v>4.0062771162189703E-2</v>
      </c>
      <c r="N55" s="1">
        <v>111.47</v>
      </c>
      <c r="O55" s="4">
        <f t="shared" si="6"/>
        <v>5.0810708898944235E-2</v>
      </c>
      <c r="P55">
        <v>2.4199999999999999E-2</v>
      </c>
    </row>
    <row r="56" spans="1:16" x14ac:dyDescent="0.2">
      <c r="A56" s="2">
        <v>41821</v>
      </c>
      <c r="B56">
        <v>9.6636310000000005</v>
      </c>
      <c r="C56" s="4">
        <f t="shared" si="0"/>
        <v>-2.7109975402983433E-2</v>
      </c>
      <c r="D56">
        <v>36.762504999999997</v>
      </c>
      <c r="E56" s="4">
        <f t="shared" si="1"/>
        <v>-2.9321958409649795E-2</v>
      </c>
      <c r="F56">
        <v>50.411572</v>
      </c>
      <c r="G56" s="4">
        <f t="shared" si="2"/>
        <v>-2.8955505185410457E-2</v>
      </c>
      <c r="H56">
        <v>9.9836600000000004</v>
      </c>
      <c r="I56" s="4">
        <f t="shared" si="3"/>
        <v>-3.1296570834144721E-2</v>
      </c>
      <c r="J56">
        <v>29.059833999999999</v>
      </c>
      <c r="K56" s="4">
        <f t="shared" si="4"/>
        <v>-4.4873267171311348E-2</v>
      </c>
      <c r="L56" s="1">
        <v>108.33</v>
      </c>
      <c r="M56" s="5">
        <f t="shared" si="5"/>
        <v>-1.3837050523440975E-2</v>
      </c>
      <c r="N56" s="1">
        <v>106.08</v>
      </c>
      <c r="O56" s="4">
        <f t="shared" si="6"/>
        <v>-4.2772062804547817E-2</v>
      </c>
      <c r="P56">
        <v>2.5399999999999999E-2</v>
      </c>
    </row>
    <row r="57" spans="1:16" x14ac:dyDescent="0.2">
      <c r="A57" s="2">
        <v>41791</v>
      </c>
      <c r="B57">
        <v>9.932912</v>
      </c>
      <c r="C57" s="4">
        <f t="shared" si="0"/>
        <v>3.4485552640242334E-2</v>
      </c>
      <c r="D57">
        <v>37.873016</v>
      </c>
      <c r="E57" s="4">
        <f t="shared" si="1"/>
        <v>3.4906159767167599E-2</v>
      </c>
      <c r="F57">
        <v>51.914791000000001</v>
      </c>
      <c r="G57" s="4">
        <f t="shared" si="2"/>
        <v>3.6025246349595363E-2</v>
      </c>
      <c r="H57">
        <v>10.306209000000001</v>
      </c>
      <c r="I57" s="4">
        <f t="shared" si="3"/>
        <v>2.2086984721071623E-2</v>
      </c>
      <c r="J57">
        <v>30.425108000000002</v>
      </c>
      <c r="K57" s="4">
        <f t="shared" si="4"/>
        <v>6.6174939535742938E-2</v>
      </c>
      <c r="L57" s="1">
        <v>109.85</v>
      </c>
      <c r="M57" s="5">
        <f t="shared" si="5"/>
        <v>2.0721055565879887E-2</v>
      </c>
      <c r="N57" s="1">
        <v>110.82</v>
      </c>
      <c r="O57" s="4">
        <f t="shared" si="6"/>
        <v>4.1345611727118925E-2</v>
      </c>
      <c r="P57">
        <v>2.5999999999999999E-2</v>
      </c>
    </row>
    <row r="58" spans="1:16" x14ac:dyDescent="0.2">
      <c r="A58" s="2">
        <v>41760</v>
      </c>
      <c r="B58">
        <v>9.6017890000000001</v>
      </c>
      <c r="C58" s="4">
        <f t="shared" si="0"/>
        <v>3.257855867276449E-2</v>
      </c>
      <c r="D58">
        <v>36.595604000000002</v>
      </c>
      <c r="E58" s="4">
        <f t="shared" si="1"/>
        <v>2.7577541442743936E-2</v>
      </c>
      <c r="F58">
        <v>50.109580999999999</v>
      </c>
      <c r="G58" s="4">
        <f t="shared" si="2"/>
        <v>1.4400148960775683E-2</v>
      </c>
      <c r="H58">
        <v>10.083494999999999</v>
      </c>
      <c r="I58" s="4">
        <f t="shared" si="3"/>
        <v>8.1303535730807397E-2</v>
      </c>
      <c r="J58">
        <v>28.536694000000001</v>
      </c>
      <c r="K58" s="4">
        <f t="shared" si="4"/>
        <v>1.2678327798444133E-2</v>
      </c>
      <c r="L58" s="1">
        <v>107.62</v>
      </c>
      <c r="M58" s="5">
        <f t="shared" si="5"/>
        <v>2.3392925066565207E-2</v>
      </c>
      <c r="N58" s="1">
        <v>106.42</v>
      </c>
      <c r="O58" s="4">
        <f t="shared" si="6"/>
        <v>1.7788829380260163E-2</v>
      </c>
      <c r="P58">
        <v>2.5600000000000001E-2</v>
      </c>
    </row>
    <row r="59" spans="1:16" x14ac:dyDescent="0.2">
      <c r="A59" s="2">
        <v>41730</v>
      </c>
      <c r="B59">
        <v>9.2988459999999993</v>
      </c>
      <c r="C59" s="4">
        <f t="shared" si="0"/>
        <v>-2.838217990597558E-2</v>
      </c>
      <c r="D59">
        <v>35.613472000000002</v>
      </c>
      <c r="E59" s="4">
        <f t="shared" si="1"/>
        <v>-3.5801287974584706E-2</v>
      </c>
      <c r="F59">
        <v>49.398238999999997</v>
      </c>
      <c r="G59" s="4">
        <f t="shared" si="2"/>
        <v>-1.656642951336007E-2</v>
      </c>
      <c r="H59">
        <v>9.3253140000000005</v>
      </c>
      <c r="I59" s="4">
        <f t="shared" si="3"/>
        <v>-5.8565358451410754E-2</v>
      </c>
      <c r="J59">
        <v>28.179425999999999</v>
      </c>
      <c r="K59" s="4">
        <f t="shared" si="4"/>
        <v>-6.1411141469872144E-2</v>
      </c>
      <c r="L59" s="1">
        <v>105.16</v>
      </c>
      <c r="M59" s="5">
        <f t="shared" si="5"/>
        <v>7.4726959187583208E-3</v>
      </c>
      <c r="N59" s="1">
        <v>104.56</v>
      </c>
      <c r="O59" s="4">
        <f t="shared" si="6"/>
        <v>-1.5627942007154894E-2</v>
      </c>
      <c r="P59">
        <v>2.7099999999999999E-2</v>
      </c>
    </row>
    <row r="60" spans="1:16" x14ac:dyDescent="0.2">
      <c r="A60" s="2">
        <v>41699</v>
      </c>
      <c r="B60">
        <v>9.5704770000000003</v>
      </c>
      <c r="C60" s="4">
        <f t="shared" si="0"/>
        <v>-3.5652381396696797E-2</v>
      </c>
      <c r="D60">
        <v>36.935822000000002</v>
      </c>
      <c r="E60" s="4">
        <f t="shared" si="1"/>
        <v>-4.2754948776802304E-2</v>
      </c>
      <c r="F60">
        <v>50.230376999999997</v>
      </c>
      <c r="G60" s="4">
        <f t="shared" si="2"/>
        <v>-1.6942515327939223E-2</v>
      </c>
      <c r="H60">
        <v>9.9054289999999998</v>
      </c>
      <c r="I60" s="4">
        <f t="shared" si="3"/>
        <v>4.4118183883057327E-3</v>
      </c>
      <c r="J60">
        <v>30.023184000000001</v>
      </c>
      <c r="K60" s="4">
        <f t="shared" si="4"/>
        <v>-3.8217663562700843E-2</v>
      </c>
      <c r="L60" s="1">
        <v>104.38</v>
      </c>
      <c r="M60" s="5">
        <f t="shared" si="5"/>
        <v>8.4049850256013858E-3</v>
      </c>
      <c r="N60" s="1">
        <v>106.22</v>
      </c>
      <c r="O60" s="4">
        <f t="shared" si="6"/>
        <v>3.6851554379666585E-3</v>
      </c>
      <c r="P60">
        <v>2.7199999999999998E-2</v>
      </c>
    </row>
    <row r="61" spans="1:16" x14ac:dyDescent="0.2">
      <c r="A61" s="2">
        <v>41671</v>
      </c>
      <c r="B61">
        <v>9.9243020000000008</v>
      </c>
      <c r="C61" s="4">
        <f t="shared" si="0"/>
        <v>7.0924234308157086E-2</v>
      </c>
      <c r="D61">
        <v>38.585545000000003</v>
      </c>
      <c r="E61" s="4">
        <f t="shared" si="1"/>
        <v>6.2577334214115821E-2</v>
      </c>
      <c r="F61">
        <v>51.096072999999997</v>
      </c>
      <c r="G61" s="4">
        <f t="shared" si="2"/>
        <v>4.890495964895325E-2</v>
      </c>
      <c r="H61">
        <v>9.8619199999999996</v>
      </c>
      <c r="I61" s="4">
        <f t="shared" si="3"/>
        <v>5.5081544813673666E-2</v>
      </c>
      <c r="J61">
        <v>31.216194000000002</v>
      </c>
      <c r="K61" s="4">
        <f t="shared" si="4"/>
        <v>6.4852984784902423E-2</v>
      </c>
      <c r="L61" s="1">
        <v>103.51</v>
      </c>
      <c r="M61" s="5">
        <f t="shared" si="5"/>
        <v>4.5661177896757277E-2</v>
      </c>
      <c r="N61" s="1">
        <v>105.83</v>
      </c>
      <c r="O61" s="4">
        <f t="shared" si="6"/>
        <v>4.8860257680872099E-2</v>
      </c>
      <c r="P61">
        <v>2.7099999999999999E-2</v>
      </c>
    </row>
    <row r="62" spans="1:16" x14ac:dyDescent="0.2">
      <c r="A62" s="2">
        <v>41640</v>
      </c>
      <c r="B62">
        <v>9.2670440000000003</v>
      </c>
      <c r="C62" s="4">
        <f t="shared" si="0"/>
        <v>6.3299708422964507E-2</v>
      </c>
      <c r="D62">
        <v>36.313164</v>
      </c>
      <c r="E62" s="4">
        <f t="shared" si="1"/>
        <v>8.8478664475721835E-4</v>
      </c>
      <c r="F62">
        <v>48.713729999999998</v>
      </c>
      <c r="G62" s="4">
        <f t="shared" si="2"/>
        <v>5.9493543445707342E-2</v>
      </c>
      <c r="H62">
        <v>9.3470689999999994</v>
      </c>
      <c r="I62" s="4">
        <f t="shared" si="3"/>
        <v>8.9829802980443407E-3</v>
      </c>
      <c r="J62">
        <v>29.315027000000001</v>
      </c>
      <c r="K62" s="4">
        <f t="shared" si="4"/>
        <v>6.2101524348876946E-2</v>
      </c>
      <c r="L62" s="1">
        <v>98.99</v>
      </c>
      <c r="M62" s="5">
        <f t="shared" si="5"/>
        <v>-3.4526480054618225E-2</v>
      </c>
      <c r="N62" s="1">
        <v>100.9</v>
      </c>
      <c r="O62" s="4">
        <f t="shared" si="6"/>
        <v>-2.1243573576486541E-2</v>
      </c>
      <c r="P62">
        <v>2.86E-2</v>
      </c>
    </row>
    <row r="63" spans="1:16" x14ac:dyDescent="0.2">
      <c r="A63" s="2">
        <v>41609</v>
      </c>
      <c r="B63">
        <v>8.7153639999999992</v>
      </c>
      <c r="D63">
        <v>36.281063000000003</v>
      </c>
      <c r="F63">
        <v>45.978316999999997</v>
      </c>
      <c r="H63">
        <v>9.263852</v>
      </c>
      <c r="J63">
        <v>27.600964999999999</v>
      </c>
      <c r="L63" s="1">
        <v>102.53</v>
      </c>
      <c r="M63" s="5"/>
      <c r="N63" s="1">
        <v>103.09</v>
      </c>
      <c r="P63">
        <v>2.9000000000000001E-2</v>
      </c>
    </row>
  </sheetData>
  <mergeCells count="16">
    <mergeCell ref="A1:A2"/>
    <mergeCell ref="O1:O2"/>
    <mergeCell ref="N1:N2"/>
    <mergeCell ref="P1:P2"/>
    <mergeCell ref="G1:G2"/>
    <mergeCell ref="F1:F2"/>
    <mergeCell ref="E1:E2"/>
    <mergeCell ref="D1:D2"/>
    <mergeCell ref="C1:C2"/>
    <mergeCell ref="B1:B2"/>
    <mergeCell ref="M1:M2"/>
    <mergeCell ref="L1:L2"/>
    <mergeCell ref="K1:K2"/>
    <mergeCell ref="J1:J2"/>
    <mergeCell ref="I1:I2"/>
    <mergeCell ref="H1:H2"/>
  </mergeCells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5E849-2815-7240-9346-00C67ACDA293}">
  <dimension ref="A1:P39"/>
  <sheetViews>
    <sheetView zoomScale="150" workbookViewId="0">
      <selection activeCell="P1" sqref="P1:P39"/>
    </sheetView>
  </sheetViews>
  <sheetFormatPr baseColWidth="10" defaultRowHeight="16" x14ac:dyDescent="0.2"/>
  <cols>
    <col min="1" max="1" width="11.5" customWidth="1"/>
    <col min="2" max="2" width="16" customWidth="1"/>
    <col min="3" max="3" width="16" style="4" customWidth="1"/>
    <col min="4" max="4" width="13.83203125" customWidth="1"/>
    <col min="5" max="5" width="13.83203125" style="4" customWidth="1"/>
    <col min="6" max="6" width="15" customWidth="1"/>
    <col min="7" max="7" width="15" style="4" customWidth="1"/>
    <col min="8" max="8" width="15" customWidth="1"/>
    <col min="9" max="9" width="15" style="4" customWidth="1"/>
    <col min="10" max="10" width="14" customWidth="1"/>
    <col min="11" max="11" width="14" style="4" customWidth="1"/>
    <col min="12" max="12" width="16" customWidth="1"/>
    <col min="13" max="13" width="16" style="4" customWidth="1"/>
    <col min="14" max="14" width="18.83203125" customWidth="1"/>
    <col min="15" max="15" width="17" style="4" customWidth="1"/>
  </cols>
  <sheetData>
    <row r="1" spans="1:16" x14ac:dyDescent="0.2">
      <c r="A1" s="19" t="s">
        <v>0</v>
      </c>
      <c r="B1" s="19" t="s">
        <v>3</v>
      </c>
      <c r="C1" s="16" t="s">
        <v>8</v>
      </c>
      <c r="D1" s="19" t="s">
        <v>4</v>
      </c>
      <c r="E1" s="16" t="s">
        <v>8</v>
      </c>
      <c r="F1" s="19" t="s">
        <v>5</v>
      </c>
      <c r="G1" s="16" t="s">
        <v>8</v>
      </c>
      <c r="H1" s="19" t="s">
        <v>6</v>
      </c>
      <c r="I1" s="21" t="s">
        <v>8</v>
      </c>
      <c r="J1" s="19" t="s">
        <v>7</v>
      </c>
      <c r="K1" s="16" t="s">
        <v>8</v>
      </c>
      <c r="L1" s="19" t="s">
        <v>1</v>
      </c>
      <c r="M1" s="16" t="s">
        <v>8</v>
      </c>
      <c r="N1" s="25"/>
      <c r="O1" s="23"/>
      <c r="P1" s="19" t="s">
        <v>45</v>
      </c>
    </row>
    <row r="2" spans="1:16" x14ac:dyDescent="0.2">
      <c r="A2" s="20"/>
      <c r="B2" s="20"/>
      <c r="C2" s="17"/>
      <c r="D2" s="20"/>
      <c r="E2" s="17"/>
      <c r="F2" s="20"/>
      <c r="G2" s="17"/>
      <c r="H2" s="20"/>
      <c r="I2" s="22"/>
      <c r="J2" s="20"/>
      <c r="K2" s="17"/>
      <c r="L2" s="20"/>
      <c r="M2" s="17"/>
      <c r="N2" s="26" t="s">
        <v>2</v>
      </c>
      <c r="O2" s="24" t="s">
        <v>8</v>
      </c>
      <c r="P2" s="20"/>
    </row>
    <row r="3" spans="1:16" x14ac:dyDescent="0.2">
      <c r="A3" s="2">
        <v>43435</v>
      </c>
      <c r="B3">
        <v>14.986387000000001</v>
      </c>
      <c r="C3" s="4">
        <f>(B3/B4)-1</f>
        <v>-0.14741888101532474</v>
      </c>
      <c r="D3">
        <v>58.318832</v>
      </c>
      <c r="E3" s="4">
        <f>(D3/D4)-1</f>
        <v>-0.14335902147313784</v>
      </c>
      <c r="F3">
        <v>68.493301000000002</v>
      </c>
      <c r="G3" s="4">
        <f>(F3/F4)-1</f>
        <v>-0.18091157696328741</v>
      </c>
      <c r="H3">
        <v>11.427991</v>
      </c>
      <c r="I3" s="4">
        <f>(H3/H4)-1</f>
        <v>-0.17542708732809809</v>
      </c>
      <c r="J3">
        <v>42.581547</v>
      </c>
      <c r="K3" s="4">
        <f>(J3/J4)-1</f>
        <v>-0.20632300495994693</v>
      </c>
      <c r="L3">
        <v>130.41999999999999</v>
      </c>
      <c r="M3" s="4">
        <f>(L3/L4)-1</f>
        <v>-9.0325730627048961E-2</v>
      </c>
      <c r="N3">
        <v>124.8</v>
      </c>
      <c r="O3" s="4">
        <f>(N3/N4)-1</f>
        <v>-0.11313246162592383</v>
      </c>
      <c r="P3">
        <v>2.8299999999999999E-2</v>
      </c>
    </row>
    <row r="4" spans="1:16" x14ac:dyDescent="0.2">
      <c r="A4" s="2">
        <v>43405</v>
      </c>
      <c r="B4">
        <v>17.577667000000002</v>
      </c>
      <c r="C4" s="4">
        <f t="shared" ref="C4:C39" si="0">(B4/B5)-1</f>
        <v>-7.9197475514855009E-3</v>
      </c>
      <c r="D4">
        <v>68.078498999999994</v>
      </c>
      <c r="E4" s="4">
        <f t="shared" ref="E4:E39" si="1">(D4/D5)-1</f>
        <v>2.7536564573395594E-2</v>
      </c>
      <c r="F4">
        <v>83.621375999999998</v>
      </c>
      <c r="G4" s="4">
        <f t="shared" ref="G4:G39" si="2">(F4/F5)-1</f>
        <v>2.6078430318727142E-2</v>
      </c>
      <c r="H4">
        <v>13.859285</v>
      </c>
      <c r="I4" s="4">
        <f t="shared" ref="I4:I39" si="3">(H4/H5)-1</f>
        <v>2.1476509176737268E-2</v>
      </c>
      <c r="J4">
        <v>53.650978000000002</v>
      </c>
      <c r="K4" s="4">
        <f t="shared" ref="K4:K39" si="4">(J4/J5)-1</f>
        <v>9.9783667142196997E-3</v>
      </c>
      <c r="L4">
        <v>143.37</v>
      </c>
      <c r="M4" s="4">
        <f t="shared" ref="M4:M39" si="5">(L4/L5)-1</f>
        <v>2.0427046263345128E-2</v>
      </c>
      <c r="N4">
        <v>140.72</v>
      </c>
      <c r="O4" s="4">
        <f t="shared" ref="O4:O39" si="6">(N4/N5)-1</f>
        <v>3.1217939322878419E-2</v>
      </c>
      <c r="P4">
        <v>3.1199999999999999E-2</v>
      </c>
    </row>
    <row r="5" spans="1:16" x14ac:dyDescent="0.2">
      <c r="A5" s="2">
        <v>43374</v>
      </c>
      <c r="B5">
        <v>17.717988999999999</v>
      </c>
      <c r="C5" s="4">
        <f t="shared" si="0"/>
        <v>-0.12111362383858015</v>
      </c>
      <c r="D5">
        <v>66.254088999999993</v>
      </c>
      <c r="E5" s="4">
        <f t="shared" si="1"/>
        <v>-9.9651012296717245E-2</v>
      </c>
      <c r="F5">
        <v>81.496086000000005</v>
      </c>
      <c r="G5" s="4">
        <f t="shared" si="2"/>
        <v>-7.4070351241524945E-2</v>
      </c>
      <c r="H5">
        <v>13.567894000000001</v>
      </c>
      <c r="I5" s="4">
        <f t="shared" si="3"/>
        <v>-8.3076933473900438E-2</v>
      </c>
      <c r="J5">
        <v>53.120918000000003</v>
      </c>
      <c r="K5" s="4">
        <f t="shared" si="4"/>
        <v>-8.7972103416750769E-2</v>
      </c>
      <c r="L5">
        <v>140.5</v>
      </c>
      <c r="M5" s="4">
        <f t="shared" si="5"/>
        <v>-6.8364166832438178E-2</v>
      </c>
      <c r="N5">
        <v>136.46</v>
      </c>
      <c r="O5" s="4">
        <f t="shared" si="6"/>
        <v>-9.5452737637544804E-2</v>
      </c>
      <c r="P5">
        <v>3.15E-2</v>
      </c>
    </row>
    <row r="6" spans="1:16" x14ac:dyDescent="0.2">
      <c r="A6" s="2">
        <v>43344</v>
      </c>
      <c r="B6">
        <v>20.159590000000001</v>
      </c>
      <c r="C6" s="4">
        <f t="shared" si="0"/>
        <v>-6.4546278126013101E-3</v>
      </c>
      <c r="D6">
        <v>73.587119999999999</v>
      </c>
      <c r="E6" s="4">
        <f t="shared" si="1"/>
        <v>6.7854439970336244E-3</v>
      </c>
      <c r="F6">
        <v>88.015418999999994</v>
      </c>
      <c r="G6" s="4">
        <f t="shared" si="2"/>
        <v>1.6328079062233325E-3</v>
      </c>
      <c r="H6">
        <v>14.7972</v>
      </c>
      <c r="I6" s="4">
        <f t="shared" si="3"/>
        <v>-1.0353262392554519E-2</v>
      </c>
      <c r="J6">
        <v>58.244838999999999</v>
      </c>
      <c r="K6" s="4">
        <f t="shared" si="4"/>
        <v>2.7376733725661406E-3</v>
      </c>
      <c r="L6">
        <v>150.81</v>
      </c>
      <c r="M6" s="4">
        <f t="shared" si="5"/>
        <v>5.6681781808480824E-3</v>
      </c>
      <c r="N6">
        <v>150.86000000000001</v>
      </c>
      <c r="O6" s="4">
        <f t="shared" si="6"/>
        <v>-1.0948665836228888E-2</v>
      </c>
      <c r="P6">
        <v>0.03</v>
      </c>
    </row>
    <row r="7" spans="1:16" x14ac:dyDescent="0.2">
      <c r="A7" s="2">
        <v>43313</v>
      </c>
      <c r="B7">
        <v>20.290558000000001</v>
      </c>
      <c r="C7" s="4">
        <f t="shared" si="0"/>
        <v>7.5359480297136683E-2</v>
      </c>
      <c r="D7">
        <v>73.091164000000006</v>
      </c>
      <c r="E7" s="4">
        <f t="shared" si="1"/>
        <v>6.8764490199268558E-2</v>
      </c>
      <c r="F7">
        <v>87.871941000000007</v>
      </c>
      <c r="G7" s="4">
        <f t="shared" si="2"/>
        <v>3.4086136589840832E-2</v>
      </c>
      <c r="H7">
        <v>14.952002</v>
      </c>
      <c r="I7" s="4">
        <f t="shared" si="3"/>
        <v>2.432939557106395E-2</v>
      </c>
      <c r="J7">
        <v>58.085819000000001</v>
      </c>
      <c r="K7" s="4">
        <f t="shared" si="4"/>
        <v>7.2593769936579955E-2</v>
      </c>
      <c r="L7">
        <v>149.96</v>
      </c>
      <c r="M7" s="4">
        <f t="shared" si="5"/>
        <v>3.2569028437650749E-2</v>
      </c>
      <c r="N7">
        <v>152.53</v>
      </c>
      <c r="O7" s="4">
        <f t="shared" si="6"/>
        <v>3.1932886814153294E-2</v>
      </c>
      <c r="P7">
        <v>2.8899999999999999E-2</v>
      </c>
    </row>
    <row r="8" spans="1:16" x14ac:dyDescent="0.2">
      <c r="A8" s="2">
        <v>43282</v>
      </c>
      <c r="B8">
        <v>18.868628000000001</v>
      </c>
      <c r="C8" s="4">
        <f t="shared" si="0"/>
        <v>1.4383356839134276E-2</v>
      </c>
      <c r="D8">
        <v>68.388465999999994</v>
      </c>
      <c r="E8" s="4">
        <f t="shared" si="1"/>
        <v>1.4450796742221161E-2</v>
      </c>
      <c r="F8">
        <v>84.975455999999994</v>
      </c>
      <c r="G8" s="4">
        <f t="shared" si="2"/>
        <v>3.7101805235803642E-2</v>
      </c>
      <c r="H8">
        <v>14.596869</v>
      </c>
      <c r="I8" s="4">
        <f t="shared" si="3"/>
        <v>2.2973914246446459E-2</v>
      </c>
      <c r="J8">
        <v>54.154536999999998</v>
      </c>
      <c r="K8" s="4">
        <f t="shared" si="4"/>
        <v>1.3893464132793021E-2</v>
      </c>
      <c r="L8">
        <v>145.22999999999999</v>
      </c>
      <c r="M8" s="4">
        <f t="shared" si="5"/>
        <v>3.7208970147121656E-2</v>
      </c>
      <c r="N8">
        <v>147.81</v>
      </c>
      <c r="O8" s="4">
        <f t="shared" si="6"/>
        <v>1.7624784853700559E-2</v>
      </c>
      <c r="P8">
        <v>2.8899999999999999E-2</v>
      </c>
    </row>
    <row r="9" spans="1:16" x14ac:dyDescent="0.2">
      <c r="A9" s="2">
        <v>43252</v>
      </c>
      <c r="B9">
        <v>18.601082000000002</v>
      </c>
      <c r="C9" s="4">
        <f t="shared" si="0"/>
        <v>1.8138238388092365E-3</v>
      </c>
      <c r="D9">
        <v>67.414276000000001</v>
      </c>
      <c r="E9" s="4">
        <f t="shared" si="1"/>
        <v>6.536050154262818E-2</v>
      </c>
      <c r="F9">
        <v>81.935501000000002</v>
      </c>
      <c r="G9" s="4">
        <f t="shared" si="2"/>
        <v>3.0740140571756669E-3</v>
      </c>
      <c r="H9">
        <v>14.269053</v>
      </c>
      <c r="I9" s="4">
        <f t="shared" si="3"/>
        <v>-6.3782728306727154E-4</v>
      </c>
      <c r="J9">
        <v>53.412452999999999</v>
      </c>
      <c r="K9" s="4">
        <f t="shared" si="4"/>
        <v>3.0685341083772411E-2</v>
      </c>
      <c r="L9">
        <v>140.02000000000001</v>
      </c>
      <c r="M9" s="4">
        <f t="shared" si="5"/>
        <v>6.1799367634378655E-3</v>
      </c>
      <c r="N9">
        <v>145.25</v>
      </c>
      <c r="O9" s="4">
        <f t="shared" si="6"/>
        <v>4.2173672566372389E-3</v>
      </c>
      <c r="P9">
        <v>2.9100000000000001E-2</v>
      </c>
    </row>
    <row r="10" spans="1:16" x14ac:dyDescent="0.2">
      <c r="A10" s="2">
        <v>43221</v>
      </c>
      <c r="B10">
        <v>18.567404</v>
      </c>
      <c r="C10" s="4">
        <f t="shared" si="0"/>
        <v>5.5295616443884033E-2</v>
      </c>
      <c r="D10">
        <v>63.278370000000002</v>
      </c>
      <c r="E10" s="4">
        <f t="shared" si="1"/>
        <v>5.4301332847489281E-2</v>
      </c>
      <c r="F10">
        <v>81.684402000000006</v>
      </c>
      <c r="G10" s="4">
        <f t="shared" si="2"/>
        <v>1.7992724735269361E-2</v>
      </c>
      <c r="H10">
        <v>14.27816</v>
      </c>
      <c r="I10" s="4">
        <f t="shared" si="3"/>
        <v>2.0169229874461569E-2</v>
      </c>
      <c r="J10">
        <v>51.822268999999999</v>
      </c>
      <c r="K10" s="4">
        <f t="shared" si="4"/>
        <v>5.6936913520790444E-2</v>
      </c>
      <c r="L10">
        <v>139.16</v>
      </c>
      <c r="M10" s="4">
        <f t="shared" si="5"/>
        <v>2.4063580837442089E-2</v>
      </c>
      <c r="N10">
        <v>144.63999999999999</v>
      </c>
      <c r="O10" s="4">
        <f t="shared" si="6"/>
        <v>4.1249730041033716E-2</v>
      </c>
      <c r="P10">
        <v>2.98E-2</v>
      </c>
    </row>
    <row r="11" spans="1:16" x14ac:dyDescent="0.2">
      <c r="A11" s="2">
        <v>43191</v>
      </c>
      <c r="B11">
        <v>17.594505000000002</v>
      </c>
      <c r="C11" s="4">
        <f t="shared" si="0"/>
        <v>4.788445227488225E-4</v>
      </c>
      <c r="D11">
        <v>60.019244999999998</v>
      </c>
      <c r="E11" s="4">
        <f t="shared" si="1"/>
        <v>1.5280879922968893E-2</v>
      </c>
      <c r="F11">
        <v>80.240654000000006</v>
      </c>
      <c r="G11" s="4">
        <f t="shared" si="2"/>
        <v>-1.1816613919442109E-2</v>
      </c>
      <c r="H11">
        <v>13.995874000000001</v>
      </c>
      <c r="I11" s="4">
        <f t="shared" si="3"/>
        <v>-7.7468895215185851E-3</v>
      </c>
      <c r="J11">
        <v>49.030616999999999</v>
      </c>
      <c r="K11" s="4">
        <f t="shared" si="4"/>
        <v>-6.2667439565087246E-3</v>
      </c>
      <c r="L11">
        <v>135.88999999999999</v>
      </c>
      <c r="M11" s="4">
        <f t="shared" si="5"/>
        <v>3.8413237792715993E-3</v>
      </c>
      <c r="N11">
        <v>138.91</v>
      </c>
      <c r="O11" s="4">
        <f t="shared" si="6"/>
        <v>-2.5849070151505726E-3</v>
      </c>
      <c r="P11">
        <v>2.87E-2</v>
      </c>
    </row>
    <row r="12" spans="1:16" x14ac:dyDescent="0.2">
      <c r="A12" s="2">
        <v>43160</v>
      </c>
      <c r="B12">
        <v>17.586084</v>
      </c>
      <c r="C12" s="4">
        <f t="shared" si="0"/>
        <v>-2.5099925948749213E-2</v>
      </c>
      <c r="D12">
        <v>59.115901999999998</v>
      </c>
      <c r="E12" s="4">
        <f t="shared" si="1"/>
        <v>-2.583184599799071E-2</v>
      </c>
      <c r="F12">
        <v>81.200164999999998</v>
      </c>
      <c r="G12" s="4">
        <f t="shared" si="2"/>
        <v>5.8876640813754211E-3</v>
      </c>
      <c r="H12">
        <v>14.105145</v>
      </c>
      <c r="I12" s="4">
        <f t="shared" si="3"/>
        <v>-5.1381739899170054E-3</v>
      </c>
      <c r="J12">
        <v>49.339816999999996</v>
      </c>
      <c r="K12" s="4">
        <f t="shared" si="4"/>
        <v>2.0464061786329202E-2</v>
      </c>
      <c r="L12">
        <v>135.37</v>
      </c>
      <c r="M12" s="4">
        <f t="shared" si="5"/>
        <v>-2.5413966882649408E-2</v>
      </c>
      <c r="N12">
        <v>139.27000000000001</v>
      </c>
      <c r="O12" s="4">
        <f t="shared" si="6"/>
        <v>9.2760344952533824E-3</v>
      </c>
      <c r="P12">
        <v>2.8400000000000002E-2</v>
      </c>
    </row>
    <row r="13" spans="1:16" x14ac:dyDescent="0.2">
      <c r="A13" s="2">
        <v>43132</v>
      </c>
      <c r="B13">
        <v>18.038858000000001</v>
      </c>
      <c r="C13" s="4">
        <f t="shared" si="0"/>
        <v>-1.8926454854489516E-2</v>
      </c>
      <c r="D13">
        <v>60.683467999999998</v>
      </c>
      <c r="E13" s="4">
        <f t="shared" si="1"/>
        <v>-1.6506416183372896E-2</v>
      </c>
      <c r="F13">
        <v>80.724884000000003</v>
      </c>
      <c r="G13" s="4">
        <f t="shared" si="2"/>
        <v>-2.7756803309396449E-2</v>
      </c>
      <c r="H13">
        <v>14.177994</v>
      </c>
      <c r="I13" s="4">
        <f t="shared" si="3"/>
        <v>-4.3611805793618341E-2</v>
      </c>
      <c r="J13">
        <v>48.350372</v>
      </c>
      <c r="K13" s="4">
        <f t="shared" si="4"/>
        <v>-1.7943666229182642E-2</v>
      </c>
      <c r="L13">
        <v>138.9</v>
      </c>
      <c r="M13" s="4">
        <f t="shared" si="5"/>
        <v>-3.6821302267526557E-2</v>
      </c>
      <c r="N13">
        <v>137.99</v>
      </c>
      <c r="O13" s="4">
        <f t="shared" si="6"/>
        <v>-4.4324399196620123E-2</v>
      </c>
      <c r="P13">
        <v>2.86E-2</v>
      </c>
    </row>
    <row r="14" spans="1:16" x14ac:dyDescent="0.2">
      <c r="A14" s="2">
        <v>43101</v>
      </c>
      <c r="B14">
        <v>18.386856000000002</v>
      </c>
      <c r="C14" s="4">
        <f t="shared" si="0"/>
        <v>0.1519940454466997</v>
      </c>
      <c r="D14">
        <v>61.701946</v>
      </c>
      <c r="E14" s="4">
        <f t="shared" si="1"/>
        <v>0.15850229941371863</v>
      </c>
      <c r="F14">
        <v>83.029517999999996</v>
      </c>
      <c r="G14" s="4">
        <f t="shared" si="2"/>
        <v>0.15015283213723252</v>
      </c>
      <c r="H14">
        <v>14.824517999999999</v>
      </c>
      <c r="I14" s="4">
        <f t="shared" si="3"/>
        <v>0.10391445527850607</v>
      </c>
      <c r="J14">
        <v>49.233806999999999</v>
      </c>
      <c r="K14" s="4">
        <f t="shared" si="4"/>
        <v>0.1492382817688227</v>
      </c>
      <c r="L14">
        <v>144.21</v>
      </c>
      <c r="M14" s="4">
        <f t="shared" si="5"/>
        <v>5.7258064516129137E-2</v>
      </c>
      <c r="N14">
        <v>144.38999999999999</v>
      </c>
      <c r="O14" s="4">
        <f t="shared" si="6"/>
        <v>2.8785179907374392E-2</v>
      </c>
      <c r="P14">
        <v>2.58E-2</v>
      </c>
    </row>
    <row r="15" spans="1:16" x14ac:dyDescent="0.2">
      <c r="A15" s="2">
        <v>43070</v>
      </c>
      <c r="B15">
        <v>15.960895000000001</v>
      </c>
      <c r="C15" s="4">
        <f t="shared" si="0"/>
        <v>-3.5679547698650671E-2</v>
      </c>
      <c r="D15">
        <v>53.260097999999999</v>
      </c>
      <c r="E15" s="4">
        <f t="shared" si="1"/>
        <v>-5.8609626598531417E-2</v>
      </c>
      <c r="F15">
        <v>72.189987000000002</v>
      </c>
      <c r="G15" s="4">
        <f t="shared" si="2"/>
        <v>-7.6906761696909798E-2</v>
      </c>
      <c r="H15">
        <v>13.429046</v>
      </c>
      <c r="I15" s="4">
        <f t="shared" si="3"/>
        <v>-4.5731673086939817E-2</v>
      </c>
      <c r="J15">
        <v>42.840381999999998</v>
      </c>
      <c r="K15" s="4">
        <f t="shared" si="4"/>
        <v>-7.0544621932534413E-2</v>
      </c>
      <c r="L15">
        <v>136.4</v>
      </c>
      <c r="M15" s="4">
        <f t="shared" si="5"/>
        <v>1.111934766493694E-2</v>
      </c>
      <c r="N15">
        <v>140.35</v>
      </c>
      <c r="O15" s="4">
        <f t="shared" si="6"/>
        <v>2.142092109960636E-3</v>
      </c>
      <c r="P15">
        <v>2.4E-2</v>
      </c>
    </row>
    <row r="16" spans="1:16" x14ac:dyDescent="0.2">
      <c r="A16" s="2">
        <v>43040</v>
      </c>
      <c r="B16">
        <v>16.551442999999999</v>
      </c>
      <c r="C16" s="4">
        <f t="shared" si="0"/>
        <v>1.6627255065018831E-2</v>
      </c>
      <c r="D16">
        <v>56.575996000000004</v>
      </c>
      <c r="E16" s="4">
        <f t="shared" si="1"/>
        <v>1.0730617011282195E-2</v>
      </c>
      <c r="F16">
        <v>78.204436999999999</v>
      </c>
      <c r="G16" s="4">
        <f t="shared" si="2"/>
        <v>2.2561994860806012E-2</v>
      </c>
      <c r="H16">
        <v>14.072609999999999</v>
      </c>
      <c r="I16" s="4">
        <f t="shared" si="3"/>
        <v>4.0609058230467454E-2</v>
      </c>
      <c r="J16">
        <v>46.091918999999997</v>
      </c>
      <c r="K16" s="4">
        <f t="shared" si="4"/>
        <v>1.7449200571858059E-2</v>
      </c>
      <c r="L16">
        <v>134.9</v>
      </c>
      <c r="M16" s="4">
        <f t="shared" si="5"/>
        <v>3.0636412254565037E-2</v>
      </c>
      <c r="N16">
        <v>140.05000000000001</v>
      </c>
      <c r="O16" s="4">
        <f t="shared" si="6"/>
        <v>3.679301154871184E-2</v>
      </c>
      <c r="P16">
        <v>2.35E-2</v>
      </c>
    </row>
    <row r="17" spans="1:16" x14ac:dyDescent="0.2">
      <c r="A17" s="2">
        <v>43009</v>
      </c>
      <c r="B17">
        <v>16.280739000000001</v>
      </c>
      <c r="C17" s="4">
        <f t="shared" si="0"/>
        <v>4.1314316948642515E-2</v>
      </c>
      <c r="D17">
        <v>55.975346000000002</v>
      </c>
      <c r="E17" s="4">
        <f t="shared" si="1"/>
        <v>4.0054977737386865E-2</v>
      </c>
      <c r="F17">
        <v>76.478920000000002</v>
      </c>
      <c r="G17" s="4">
        <f t="shared" si="2"/>
        <v>2.3083007596699234E-2</v>
      </c>
      <c r="H17">
        <v>13.523436</v>
      </c>
      <c r="I17" s="4">
        <f t="shared" si="3"/>
        <v>2.1386878271648202E-2</v>
      </c>
      <c r="J17">
        <v>45.301445000000001</v>
      </c>
      <c r="K17" s="4">
        <f t="shared" si="4"/>
        <v>2.1311797763448048E-2</v>
      </c>
      <c r="L17">
        <v>130.88999999999999</v>
      </c>
      <c r="M17" s="4">
        <f t="shared" si="5"/>
        <v>2.3377638780296861E-2</v>
      </c>
      <c r="N17">
        <v>135.08000000000001</v>
      </c>
      <c r="O17" s="4">
        <f t="shared" si="6"/>
        <v>2.2636081459610935E-2</v>
      </c>
      <c r="P17">
        <v>2.3599999999999999E-2</v>
      </c>
    </row>
    <row r="18" spans="1:16" x14ac:dyDescent="0.2">
      <c r="A18" s="2">
        <v>42979</v>
      </c>
      <c r="B18">
        <v>15.634798</v>
      </c>
      <c r="C18" s="4">
        <f t="shared" si="0"/>
        <v>1.4433956381825652E-2</v>
      </c>
      <c r="D18">
        <v>53.819603000000001</v>
      </c>
      <c r="E18" s="4">
        <f t="shared" si="1"/>
        <v>2.9131655834708781E-3</v>
      </c>
      <c r="F18">
        <v>74.753387000000004</v>
      </c>
      <c r="G18" s="4">
        <f t="shared" si="2"/>
        <v>2.0845164415471684E-2</v>
      </c>
      <c r="H18">
        <v>13.240268</v>
      </c>
      <c r="I18" s="4">
        <f t="shared" si="3"/>
        <v>3.3489696222624765E-2</v>
      </c>
      <c r="J18">
        <v>44.356135999999999</v>
      </c>
      <c r="K18" s="4">
        <f t="shared" si="4"/>
        <v>3.4201042041323237E-2</v>
      </c>
      <c r="L18">
        <v>127.9</v>
      </c>
      <c r="M18" s="4">
        <f t="shared" si="5"/>
        <v>2.0587296520906628E-2</v>
      </c>
      <c r="N18">
        <v>132.09</v>
      </c>
      <c r="O18" s="4">
        <f t="shared" si="6"/>
        <v>3.9178664149162268E-2</v>
      </c>
      <c r="P18">
        <v>2.1999999999999999E-2</v>
      </c>
    </row>
    <row r="19" spans="1:16" x14ac:dyDescent="0.2">
      <c r="A19" s="2">
        <v>42948</v>
      </c>
      <c r="B19">
        <v>15.412337000000001</v>
      </c>
      <c r="C19" s="4">
        <f t="shared" si="0"/>
        <v>1.9141009609948467E-2</v>
      </c>
      <c r="D19">
        <v>53.663272999999997</v>
      </c>
      <c r="E19" s="4">
        <f t="shared" si="1"/>
        <v>1.8426067839815818E-2</v>
      </c>
      <c r="F19">
        <v>73.226958999999994</v>
      </c>
      <c r="G19" s="4">
        <f t="shared" si="2"/>
        <v>5.2384805291647574E-3</v>
      </c>
      <c r="H19">
        <v>12.811223999999999</v>
      </c>
      <c r="I19" s="4">
        <f t="shared" si="3"/>
        <v>-8.6321242921896246E-3</v>
      </c>
      <c r="J19">
        <v>42.889277999999997</v>
      </c>
      <c r="K19" s="4">
        <f t="shared" si="4"/>
        <v>1.2115407074642759E-2</v>
      </c>
      <c r="L19">
        <v>125.32</v>
      </c>
      <c r="M19" s="4">
        <f t="shared" si="5"/>
        <v>3.0414599007522192E-3</v>
      </c>
      <c r="N19">
        <v>127.11</v>
      </c>
      <c r="O19" s="4">
        <f t="shared" si="6"/>
        <v>-1.5414407436096011E-2</v>
      </c>
      <c r="P19">
        <v>2.2100000000000002E-2</v>
      </c>
    </row>
    <row r="20" spans="1:16" x14ac:dyDescent="0.2">
      <c r="A20" s="2">
        <v>42917</v>
      </c>
      <c r="B20">
        <v>15.122870000000001</v>
      </c>
      <c r="C20" s="4">
        <f t="shared" si="0"/>
        <v>4.0508987548461883E-2</v>
      </c>
      <c r="D20">
        <v>52.692360000000001</v>
      </c>
      <c r="E20" s="4">
        <f t="shared" si="1"/>
        <v>2.9747524407480075E-2</v>
      </c>
      <c r="F20">
        <v>72.845359999999999</v>
      </c>
      <c r="G20" s="4">
        <f t="shared" si="2"/>
        <v>1.6437078648832149E-2</v>
      </c>
      <c r="H20">
        <v>12.922775</v>
      </c>
      <c r="I20" s="4">
        <f t="shared" si="3"/>
        <v>1.0060291246025699E-2</v>
      </c>
      <c r="J20">
        <v>42.375877000000003</v>
      </c>
      <c r="K20" s="4">
        <f t="shared" si="4"/>
        <v>1.9008448709755266E-2</v>
      </c>
      <c r="L20">
        <v>124.94</v>
      </c>
      <c r="M20" s="4">
        <f t="shared" si="5"/>
        <v>2.0584871752981515E-2</v>
      </c>
      <c r="N20">
        <v>129.1</v>
      </c>
      <c r="O20" s="4">
        <f t="shared" si="6"/>
        <v>8.8301945768538559E-3</v>
      </c>
      <c r="P20">
        <v>2.3199999999999998E-2</v>
      </c>
    </row>
    <row r="21" spans="1:16" x14ac:dyDescent="0.2">
      <c r="A21" s="2">
        <v>42887</v>
      </c>
      <c r="B21">
        <v>14.534108</v>
      </c>
      <c r="C21" s="4">
        <f t="shared" si="0"/>
        <v>7.4936898672701702E-3</v>
      </c>
      <c r="D21">
        <v>51.170174000000003</v>
      </c>
      <c r="E21" s="4">
        <f t="shared" si="1"/>
        <v>1.2371746072784573E-2</v>
      </c>
      <c r="F21">
        <v>71.667357999999993</v>
      </c>
      <c r="G21" s="4">
        <f t="shared" si="2"/>
        <v>1.3134764981672875E-2</v>
      </c>
      <c r="H21">
        <v>12.794063</v>
      </c>
      <c r="I21" s="4">
        <f t="shared" si="3"/>
        <v>1.153335256665633E-2</v>
      </c>
      <c r="J21">
        <v>41.585402999999999</v>
      </c>
      <c r="K21" s="4">
        <f t="shared" si="4"/>
        <v>1.5118342831275999E-2</v>
      </c>
      <c r="L21">
        <v>122.42</v>
      </c>
      <c r="M21" s="4">
        <f t="shared" si="5"/>
        <v>6.2469176393227244E-3</v>
      </c>
      <c r="N21">
        <v>127.97</v>
      </c>
      <c r="O21" s="4">
        <f t="shared" si="6"/>
        <v>1.6199475899309146E-2</v>
      </c>
      <c r="P21">
        <v>2.1899999999999999E-2</v>
      </c>
    </row>
    <row r="22" spans="1:16" x14ac:dyDescent="0.2">
      <c r="A22" s="2">
        <v>42856</v>
      </c>
      <c r="B22">
        <v>14.426004000000001</v>
      </c>
      <c r="C22" s="4">
        <f t="shared" si="0"/>
        <v>4.6671327083247949E-2</v>
      </c>
      <c r="D22">
        <v>50.544846</v>
      </c>
      <c r="E22" s="4">
        <f t="shared" si="1"/>
        <v>3.1916691516175488E-2</v>
      </c>
      <c r="F22">
        <v>70.738228000000007</v>
      </c>
      <c r="G22" s="4">
        <f t="shared" si="2"/>
        <v>3.207448023520576E-2</v>
      </c>
      <c r="H22">
        <v>12.648187</v>
      </c>
      <c r="I22" s="4">
        <f t="shared" si="3"/>
        <v>4.8571349124695296E-3</v>
      </c>
      <c r="J22">
        <v>40.966064000000003</v>
      </c>
      <c r="K22" s="4">
        <f t="shared" si="4"/>
        <v>3.4149316074347569E-2</v>
      </c>
      <c r="L22">
        <v>121.66</v>
      </c>
      <c r="M22" s="4">
        <f t="shared" si="5"/>
        <v>1.408685504709517E-2</v>
      </c>
      <c r="N22">
        <v>125.93</v>
      </c>
      <c r="O22" s="4">
        <f t="shared" si="6"/>
        <v>-4.8206100837679955E-3</v>
      </c>
      <c r="P22">
        <v>2.3E-2</v>
      </c>
    </row>
    <row r="23" spans="1:16" x14ac:dyDescent="0.2">
      <c r="A23" s="2">
        <v>42826</v>
      </c>
      <c r="B23">
        <v>13.782745</v>
      </c>
      <c r="C23" s="4">
        <f t="shared" si="0"/>
        <v>2.2739322498165793E-2</v>
      </c>
      <c r="D23">
        <v>48.981518000000001</v>
      </c>
      <c r="E23" s="4">
        <f t="shared" si="1"/>
        <v>2.8862824845019563E-2</v>
      </c>
      <c r="F23">
        <v>68.539848000000006</v>
      </c>
      <c r="G23" s="4">
        <f t="shared" si="2"/>
        <v>1.3493841303369614E-2</v>
      </c>
      <c r="H23">
        <v>12.58705</v>
      </c>
      <c r="I23" s="4">
        <f t="shared" si="3"/>
        <v>0</v>
      </c>
      <c r="J23">
        <v>39.613297000000003</v>
      </c>
      <c r="K23" s="4">
        <f t="shared" si="4"/>
        <v>1.9291332676694362E-2</v>
      </c>
      <c r="L23">
        <v>119.97</v>
      </c>
      <c r="M23" s="4">
        <f t="shared" si="5"/>
        <v>1.0273684210526213E-2</v>
      </c>
      <c r="N23">
        <v>126.54</v>
      </c>
      <c r="O23" s="4">
        <f t="shared" si="6"/>
        <v>8.286852589641569E-3</v>
      </c>
      <c r="P23">
        <v>2.18E-2</v>
      </c>
    </row>
    <row r="24" spans="1:16" x14ac:dyDescent="0.2">
      <c r="A24" s="2">
        <v>42795</v>
      </c>
      <c r="B24">
        <v>13.476303</v>
      </c>
      <c r="C24" s="4">
        <f t="shared" si="0"/>
        <v>2.0223222184041711E-2</v>
      </c>
      <c r="D24">
        <v>47.607433</v>
      </c>
      <c r="E24" s="4">
        <f t="shared" si="1"/>
        <v>2.0098721139490072E-2</v>
      </c>
      <c r="F24">
        <v>67.627296000000001</v>
      </c>
      <c r="G24" s="4">
        <f t="shared" si="2"/>
        <v>1.3300053768632747E-2</v>
      </c>
      <c r="H24">
        <v>12.58705</v>
      </c>
      <c r="I24" s="4">
        <f t="shared" si="3"/>
        <v>-6.7714235288440783E-4</v>
      </c>
      <c r="J24">
        <v>38.863567000000003</v>
      </c>
      <c r="K24" s="4">
        <f t="shared" si="4"/>
        <v>1.4680817527918721E-2</v>
      </c>
      <c r="L24">
        <v>118.75</v>
      </c>
      <c r="M24" s="4">
        <f t="shared" si="5"/>
        <v>1.1803389258915331E-3</v>
      </c>
      <c r="N24">
        <v>125.5</v>
      </c>
      <c r="O24" s="4">
        <f t="shared" si="6"/>
        <v>-3.8101285918400452E-3</v>
      </c>
      <c r="P24">
        <v>2.4799999999999999E-2</v>
      </c>
    </row>
    <row r="25" spans="1:16" x14ac:dyDescent="0.2">
      <c r="A25" s="2">
        <v>42767</v>
      </c>
      <c r="B25">
        <v>13.209171</v>
      </c>
      <c r="C25" s="4">
        <f t="shared" si="0"/>
        <v>3.6380168417246894E-2</v>
      </c>
      <c r="D25">
        <v>46.669437000000002</v>
      </c>
      <c r="E25" s="4">
        <f t="shared" si="1"/>
        <v>5.0175951036142585E-2</v>
      </c>
      <c r="F25">
        <v>66.739654999999999</v>
      </c>
      <c r="G25" s="4">
        <f t="shared" si="2"/>
        <v>3.2734255135175472E-2</v>
      </c>
      <c r="H25">
        <v>12.595579000000001</v>
      </c>
      <c r="I25" s="4">
        <f t="shared" si="3"/>
        <v>2.9268282318866357E-2</v>
      </c>
      <c r="J25">
        <v>38.301273000000002</v>
      </c>
      <c r="K25" s="4">
        <f t="shared" si="4"/>
        <v>4.0053095797084159E-2</v>
      </c>
      <c r="L25">
        <v>118.61</v>
      </c>
      <c r="M25" s="4">
        <f t="shared" si="5"/>
        <v>3.9708976157082798E-2</v>
      </c>
      <c r="N25">
        <v>125.98</v>
      </c>
      <c r="O25" s="4">
        <f t="shared" si="6"/>
        <v>2.6230042359074668E-2</v>
      </c>
      <c r="P25">
        <v>2.4199999999999999E-2</v>
      </c>
    </row>
    <row r="26" spans="1:16" x14ac:dyDescent="0.2">
      <c r="A26" s="2">
        <v>42736</v>
      </c>
      <c r="B26">
        <v>12.745488</v>
      </c>
      <c r="C26" s="4">
        <f t="shared" si="0"/>
        <v>-0.89627206302133045</v>
      </c>
      <c r="D26">
        <v>44.439636</v>
      </c>
      <c r="E26" s="4">
        <f t="shared" si="1"/>
        <v>0.19110590398562466</v>
      </c>
      <c r="F26">
        <v>64.624229</v>
      </c>
      <c r="G26" s="4">
        <f t="shared" si="2"/>
        <v>6.8535520247505755E-2</v>
      </c>
      <c r="H26">
        <v>12.237411</v>
      </c>
      <c r="I26" s="4">
        <f t="shared" si="3"/>
        <v>2.9882765456685556E-2</v>
      </c>
      <c r="J26">
        <v>36.826267000000001</v>
      </c>
      <c r="K26" s="4">
        <f t="shared" si="4"/>
        <v>0.10305864568588019</v>
      </c>
      <c r="L26">
        <v>114.08</v>
      </c>
      <c r="M26" s="4">
        <f t="shared" si="5"/>
        <v>1.8935334047874175E-2</v>
      </c>
      <c r="N26">
        <v>122.76</v>
      </c>
      <c r="O26" s="4">
        <f t="shared" si="6"/>
        <v>1.673016398873628E-2</v>
      </c>
      <c r="P26">
        <v>2.4299999999999999E-2</v>
      </c>
    </row>
    <row r="27" spans="1:16" x14ac:dyDescent="0.2">
      <c r="A27" s="2">
        <v>42705</v>
      </c>
      <c r="B27">
        <v>122.874207</v>
      </c>
      <c r="C27" s="4">
        <f t="shared" si="0"/>
        <v>9.1996358239586709</v>
      </c>
      <c r="D27">
        <v>37.309559</v>
      </c>
      <c r="E27" s="4">
        <f t="shared" si="1"/>
        <v>-0.1116071316955487</v>
      </c>
      <c r="F27">
        <v>60.479252000000002</v>
      </c>
      <c r="G27" s="4">
        <f t="shared" si="2"/>
        <v>-3.3593939689795405E-2</v>
      </c>
      <c r="H27">
        <v>11.882334</v>
      </c>
      <c r="I27" s="4">
        <f t="shared" si="3"/>
        <v>2.1307118875066866E-3</v>
      </c>
      <c r="J27">
        <v>33.385593</v>
      </c>
      <c r="K27" s="4">
        <f t="shared" si="4"/>
        <v>-6.8000917996508536E-2</v>
      </c>
      <c r="L27">
        <v>111.96</v>
      </c>
      <c r="M27" s="4">
        <f t="shared" si="5"/>
        <v>1.9765005920393319E-2</v>
      </c>
      <c r="N27">
        <v>120.74</v>
      </c>
      <c r="O27" s="4">
        <f t="shared" si="6"/>
        <v>2.1921286500211412E-2</v>
      </c>
      <c r="P27">
        <v>2.4899999999999999E-2</v>
      </c>
    </row>
    <row r="28" spans="1:16" x14ac:dyDescent="0.2">
      <c r="A28" s="2">
        <v>42675</v>
      </c>
      <c r="B28">
        <v>12.046920999999999</v>
      </c>
      <c r="C28" s="4">
        <f t="shared" si="0"/>
        <v>3.8178987471104486E-2</v>
      </c>
      <c r="D28">
        <v>41.996689000000003</v>
      </c>
      <c r="E28" s="4">
        <f t="shared" si="1"/>
        <v>9.0089984029733117E-3</v>
      </c>
      <c r="F28">
        <v>62.581614999999999</v>
      </c>
      <c r="G28" s="4">
        <f t="shared" si="2"/>
        <v>4.3623625868484117E-2</v>
      </c>
      <c r="H28">
        <v>11.85707</v>
      </c>
      <c r="I28" s="4">
        <f t="shared" si="3"/>
        <v>6.6666582703640564E-2</v>
      </c>
      <c r="J28">
        <v>35.821486999999998</v>
      </c>
      <c r="K28" s="4">
        <f t="shared" si="4"/>
        <v>5.6136327800729413E-2</v>
      </c>
      <c r="L28">
        <v>109.79</v>
      </c>
      <c r="M28" s="4">
        <f t="shared" si="5"/>
        <v>3.7026541985453854E-2</v>
      </c>
      <c r="N28">
        <v>118.15</v>
      </c>
      <c r="O28" s="4">
        <f t="shared" si="6"/>
        <v>8.0080446110247783E-2</v>
      </c>
      <c r="P28">
        <v>2.1399999999999999E-2</v>
      </c>
    </row>
    <row r="29" spans="1:16" x14ac:dyDescent="0.2">
      <c r="A29" s="2">
        <v>42644</v>
      </c>
      <c r="B29">
        <v>11.603896000000001</v>
      </c>
      <c r="C29" s="4">
        <f t="shared" si="0"/>
        <v>-3.1687808144292839E-2</v>
      </c>
      <c r="D29">
        <v>41.621718999999999</v>
      </c>
      <c r="E29" s="4">
        <f t="shared" si="1"/>
        <v>-3.2192995905847788E-2</v>
      </c>
      <c r="F29">
        <v>59.965693999999999</v>
      </c>
      <c r="G29" s="4">
        <f t="shared" si="2"/>
        <v>-3.6612076762067014E-2</v>
      </c>
      <c r="H29">
        <v>11.116004</v>
      </c>
      <c r="I29" s="4">
        <f t="shared" si="3"/>
        <v>-2.2945994317337792E-2</v>
      </c>
      <c r="J29">
        <v>33.917484000000002</v>
      </c>
      <c r="K29" s="4">
        <f t="shared" si="4"/>
        <v>-4.5967014394168504E-2</v>
      </c>
      <c r="L29">
        <v>105.87</v>
      </c>
      <c r="M29" s="4">
        <f t="shared" si="5"/>
        <v>-1.8267804154302625E-2</v>
      </c>
      <c r="N29">
        <v>109.39</v>
      </c>
      <c r="O29" s="4">
        <f t="shared" si="6"/>
        <v>-2.6779359430605054E-2</v>
      </c>
      <c r="P29">
        <v>1.7600000000000001E-2</v>
      </c>
    </row>
    <row r="30" spans="1:16" x14ac:dyDescent="0.2">
      <c r="A30" s="2">
        <v>42614</v>
      </c>
      <c r="B30">
        <v>11.983631000000001</v>
      </c>
      <c r="C30" s="4">
        <f t="shared" si="0"/>
        <v>1.8503871691757823E-2</v>
      </c>
      <c r="D30">
        <v>43.006217999999997</v>
      </c>
      <c r="E30" s="4">
        <f t="shared" si="1"/>
        <v>1.0847362492925061E-2</v>
      </c>
      <c r="F30">
        <v>62.244598000000003</v>
      </c>
      <c r="G30" s="4">
        <f t="shared" si="2"/>
        <v>-1.2874962649321864E-3</v>
      </c>
      <c r="H30">
        <v>11.377062</v>
      </c>
      <c r="I30" s="4">
        <f t="shared" si="3"/>
        <v>7.4080980662616369E-4</v>
      </c>
      <c r="J30">
        <v>35.551689000000003</v>
      </c>
      <c r="K30" s="4">
        <f t="shared" si="4"/>
        <v>8.7489420343647151E-3</v>
      </c>
      <c r="L30">
        <v>107.84</v>
      </c>
      <c r="M30" s="4">
        <f t="shared" si="5"/>
        <v>1.8549434242265406E-4</v>
      </c>
      <c r="N30">
        <v>112.4</v>
      </c>
      <c r="O30" s="4">
        <f t="shared" si="6"/>
        <v>-6.3649222065063071E-3</v>
      </c>
      <c r="P30">
        <v>1.6299999999999999E-2</v>
      </c>
    </row>
    <row r="31" spans="1:16" x14ac:dyDescent="0.2">
      <c r="A31" s="2">
        <v>42583</v>
      </c>
      <c r="B31">
        <v>11.765916000000001</v>
      </c>
      <c r="C31" s="4">
        <f t="shared" si="0"/>
        <v>2.1561074977245465E-3</v>
      </c>
      <c r="D31">
        <v>42.544719999999998</v>
      </c>
      <c r="E31" s="4">
        <f t="shared" si="1"/>
        <v>-3.7149768207945799E-3</v>
      </c>
      <c r="F31">
        <v>62.324840999999999</v>
      </c>
      <c r="G31" s="4">
        <f t="shared" si="2"/>
        <v>-6.777436590326591E-3</v>
      </c>
      <c r="H31">
        <v>11.368639999999999</v>
      </c>
      <c r="I31" s="4">
        <f t="shared" si="3"/>
        <v>-2.9543094979043172E-3</v>
      </c>
      <c r="J31">
        <v>35.243347</v>
      </c>
      <c r="K31" s="4">
        <f t="shared" si="4"/>
        <v>1.2848912209024288E-2</v>
      </c>
      <c r="L31">
        <v>107.82</v>
      </c>
      <c r="M31" s="4">
        <f t="shared" si="5"/>
        <v>1.4861601337543551E-3</v>
      </c>
      <c r="N31">
        <v>113.12</v>
      </c>
      <c r="O31" s="4">
        <f t="shared" si="6"/>
        <v>4.9751243781095411E-3</v>
      </c>
      <c r="P31">
        <v>1.5599999999999999E-2</v>
      </c>
    </row>
    <row r="32" spans="1:16" x14ac:dyDescent="0.2">
      <c r="A32" s="2">
        <v>42552</v>
      </c>
      <c r="B32">
        <v>11.740602000000001</v>
      </c>
      <c r="C32" s="4">
        <f t="shared" si="0"/>
        <v>7.1384690971555642E-2</v>
      </c>
      <c r="D32">
        <v>42.703361999999998</v>
      </c>
      <c r="E32" s="4">
        <f t="shared" si="1"/>
        <v>6.1861254952558786E-2</v>
      </c>
      <c r="F32">
        <v>62.750126000000002</v>
      </c>
      <c r="G32" s="4">
        <f t="shared" si="2"/>
        <v>5.0651620361068517E-2</v>
      </c>
      <c r="H32">
        <v>11.402326</v>
      </c>
      <c r="I32" s="4">
        <f t="shared" si="3"/>
        <v>5.0426879178107287E-2</v>
      </c>
      <c r="J32">
        <v>34.796253</v>
      </c>
      <c r="K32" s="4">
        <f t="shared" si="4"/>
        <v>5.4180279452689328E-2</v>
      </c>
      <c r="L32">
        <v>107.66</v>
      </c>
      <c r="M32" s="4">
        <f t="shared" si="5"/>
        <v>3.6787365177195719E-2</v>
      </c>
      <c r="N32">
        <v>112.56</v>
      </c>
      <c r="O32" s="4">
        <f t="shared" si="6"/>
        <v>4.2898174742888928E-2</v>
      </c>
      <c r="P32">
        <v>1.4999999999999999E-2</v>
      </c>
    </row>
    <row r="33" spans="1:16" x14ac:dyDescent="0.2">
      <c r="A33" s="2">
        <v>42522</v>
      </c>
      <c r="B33">
        <v>10.958344</v>
      </c>
      <c r="C33" s="4">
        <f t="shared" si="0"/>
        <v>-2.2727254485766624E-2</v>
      </c>
      <c r="D33">
        <v>40.215575999999999</v>
      </c>
      <c r="E33" s="4">
        <f t="shared" si="1"/>
        <v>-3.1434562028641033E-2</v>
      </c>
      <c r="F33">
        <v>59.724960000000003</v>
      </c>
      <c r="G33" s="4">
        <f t="shared" si="2"/>
        <v>-1.0502629049472079E-2</v>
      </c>
      <c r="H33">
        <v>10.854945000000001</v>
      </c>
      <c r="I33" s="4">
        <f t="shared" si="3"/>
        <v>-8.4615968516873474E-3</v>
      </c>
      <c r="J33">
        <v>33.007877000000001</v>
      </c>
      <c r="K33" s="4">
        <f t="shared" si="4"/>
        <v>1.3730933469145112E-2</v>
      </c>
      <c r="L33">
        <v>103.84</v>
      </c>
      <c r="M33" s="4">
        <f t="shared" si="5"/>
        <v>2.6069325094140172E-3</v>
      </c>
      <c r="N33">
        <v>107.93</v>
      </c>
      <c r="O33" s="4">
        <f t="shared" si="6"/>
        <v>4.1868254558987683E-3</v>
      </c>
      <c r="P33">
        <v>1.6400000000000001E-2</v>
      </c>
    </row>
    <row r="34" spans="1:16" x14ac:dyDescent="0.2">
      <c r="A34" s="2">
        <v>42491</v>
      </c>
      <c r="B34">
        <v>11.213189</v>
      </c>
      <c r="C34" s="4">
        <f t="shared" si="0"/>
        <v>3.4649135474008164E-2</v>
      </c>
      <c r="D34">
        <v>41.520763000000002</v>
      </c>
      <c r="E34" s="4">
        <f t="shared" si="1"/>
        <v>2.1646525360851099E-2</v>
      </c>
      <c r="F34">
        <v>60.358887000000003</v>
      </c>
      <c r="G34" s="4">
        <f t="shared" si="2"/>
        <v>2.6333785817261202E-2</v>
      </c>
      <c r="H34">
        <v>10.947578999999999</v>
      </c>
      <c r="I34" s="4">
        <f t="shared" si="3"/>
        <v>1.0101029672812567E-2</v>
      </c>
      <c r="J34">
        <v>32.560786999999998</v>
      </c>
      <c r="K34" s="4">
        <f t="shared" si="4"/>
        <v>2.5989940563028613E-2</v>
      </c>
      <c r="L34">
        <v>103.57</v>
      </c>
      <c r="M34" s="4">
        <f t="shared" si="5"/>
        <v>1.7987025751916574E-2</v>
      </c>
      <c r="N34">
        <v>107.48</v>
      </c>
      <c r="O34" s="4">
        <f t="shared" si="6"/>
        <v>2.3034456501046963E-2</v>
      </c>
      <c r="P34">
        <v>1.8100000000000002E-2</v>
      </c>
    </row>
    <row r="35" spans="1:16" x14ac:dyDescent="0.2">
      <c r="A35" s="2">
        <v>42461</v>
      </c>
      <c r="B35">
        <v>10.837673000000001</v>
      </c>
      <c r="C35" s="4">
        <f t="shared" si="0"/>
        <v>-2.2528701516018046E-3</v>
      </c>
      <c r="D35">
        <v>40.641025999999997</v>
      </c>
      <c r="E35" s="4">
        <f t="shared" si="1"/>
        <v>2.4902027186777254E-3</v>
      </c>
      <c r="F35">
        <v>58.810192000000001</v>
      </c>
      <c r="G35" s="4">
        <f t="shared" si="2"/>
        <v>3.8351121292621304E-3</v>
      </c>
      <c r="H35">
        <v>10.838103</v>
      </c>
      <c r="I35" s="4">
        <f t="shared" si="3"/>
        <v>2.3363889597922682E-3</v>
      </c>
      <c r="J35">
        <v>31.735970999999999</v>
      </c>
      <c r="K35" s="4">
        <f t="shared" si="4"/>
        <v>1.1051005301523587E-2</v>
      </c>
      <c r="L35">
        <v>101.74</v>
      </c>
      <c r="M35" s="4">
        <f t="shared" si="5"/>
        <v>3.8480513073506639E-3</v>
      </c>
      <c r="N35">
        <v>105.06</v>
      </c>
      <c r="O35" s="4">
        <f t="shared" si="6"/>
        <v>1.2333783002505205E-2</v>
      </c>
      <c r="P35">
        <v>1.8100000000000002E-2</v>
      </c>
    </row>
    <row r="36" spans="1:16" x14ac:dyDescent="0.2">
      <c r="A36" s="2">
        <v>42430</v>
      </c>
      <c r="B36">
        <v>10.862144000000001</v>
      </c>
      <c r="C36" s="4">
        <f t="shared" si="0"/>
        <v>6.8304488904415317E-2</v>
      </c>
      <c r="D36">
        <v>40.540073</v>
      </c>
      <c r="E36" s="4">
        <f t="shared" si="1"/>
        <v>6.8821486700591628E-2</v>
      </c>
      <c r="F36">
        <v>58.585509999999999</v>
      </c>
      <c r="G36" s="4">
        <f t="shared" si="2"/>
        <v>6.9900364352826427E-2</v>
      </c>
      <c r="H36">
        <v>10.81284</v>
      </c>
      <c r="I36" s="4">
        <f t="shared" si="3"/>
        <v>7.1786471362666804E-2</v>
      </c>
      <c r="J36">
        <v>31.389089999999999</v>
      </c>
      <c r="K36" s="4">
        <f t="shared" si="4"/>
        <v>7.6394357746863983E-2</v>
      </c>
      <c r="L36">
        <v>101.35</v>
      </c>
      <c r="M36" s="4">
        <f t="shared" si="5"/>
        <v>6.7853756190074721E-2</v>
      </c>
      <c r="N36">
        <v>103.78</v>
      </c>
      <c r="O36" s="4">
        <f t="shared" si="6"/>
        <v>8.511083228774563E-2</v>
      </c>
      <c r="P36">
        <v>1.89E-2</v>
      </c>
    </row>
    <row r="37" spans="1:16" x14ac:dyDescent="0.2">
      <c r="A37" s="2">
        <v>42401</v>
      </c>
      <c r="B37">
        <v>10.167648</v>
      </c>
      <c r="C37" s="4">
        <f t="shared" si="0"/>
        <v>-1.0041783563768503E-2</v>
      </c>
      <c r="D37">
        <v>37.929695000000002</v>
      </c>
      <c r="E37" s="4">
        <f t="shared" si="1"/>
        <v>-4.9920263622307282E-3</v>
      </c>
      <c r="F37">
        <v>54.757911999999997</v>
      </c>
      <c r="G37" s="4">
        <f t="shared" si="2"/>
        <v>1.3967152396315408E-2</v>
      </c>
      <c r="H37">
        <v>10.088614</v>
      </c>
      <c r="I37" s="4">
        <f t="shared" si="3"/>
        <v>2.3057136210631324E-2</v>
      </c>
      <c r="J37">
        <v>29.161328999999999</v>
      </c>
      <c r="K37" s="4">
        <f t="shared" si="4"/>
        <v>-1.8167484374221443E-2</v>
      </c>
      <c r="L37">
        <v>94.91</v>
      </c>
      <c r="M37" s="4">
        <f t="shared" si="5"/>
        <v>-1.3678451178452677E-3</v>
      </c>
      <c r="N37">
        <v>95.64</v>
      </c>
      <c r="O37" s="4">
        <f t="shared" si="6"/>
        <v>1.4102428162442893E-2</v>
      </c>
      <c r="P37">
        <v>1.78E-2</v>
      </c>
    </row>
    <row r="38" spans="1:16" x14ac:dyDescent="0.2">
      <c r="A38" s="2">
        <v>42370</v>
      </c>
      <c r="B38">
        <v>10.270785</v>
      </c>
      <c r="C38" s="4">
        <f t="shared" si="0"/>
        <v>-7.5054200202770094E-2</v>
      </c>
      <c r="D38">
        <v>38.119990999999999</v>
      </c>
      <c r="E38" s="4">
        <f t="shared" si="1"/>
        <v>-5.1139555845912676E-3</v>
      </c>
      <c r="F38">
        <v>54.003635000000003</v>
      </c>
      <c r="G38" s="4">
        <f t="shared" si="2"/>
        <v>6.4440698902268334E-3</v>
      </c>
      <c r="H38">
        <v>9.8612420000000007</v>
      </c>
      <c r="I38" s="4">
        <f t="shared" si="3"/>
        <v>-3.1615347925948889E-2</v>
      </c>
      <c r="J38">
        <v>29.70092</v>
      </c>
      <c r="K38" s="4">
        <f t="shared" si="4"/>
        <v>-2.1555550665315004E-2</v>
      </c>
      <c r="L38">
        <v>95.04</v>
      </c>
      <c r="M38" s="4">
        <f t="shared" si="5"/>
        <v>-4.9599999999999977E-2</v>
      </c>
      <c r="N38">
        <v>94.31</v>
      </c>
      <c r="O38" s="4">
        <f t="shared" si="6"/>
        <v>-5.6899999999999951E-2</v>
      </c>
      <c r="P38">
        <v>2.0899999999999998E-2</v>
      </c>
    </row>
    <row r="39" spans="1:16" x14ac:dyDescent="0.2">
      <c r="A39" s="2">
        <v>42339</v>
      </c>
      <c r="B39">
        <v>11.104202000000001</v>
      </c>
      <c r="D39">
        <v>38.315936999999998</v>
      </c>
      <c r="F39">
        <v>53.657859999999999</v>
      </c>
      <c r="H39">
        <v>10.183187</v>
      </c>
      <c r="J39">
        <v>30.355243999999999</v>
      </c>
      <c r="L39">
        <v>100</v>
      </c>
      <c r="N39">
        <v>100</v>
      </c>
      <c r="P39">
        <v>2.24E-2</v>
      </c>
    </row>
  </sheetData>
  <mergeCells count="14">
    <mergeCell ref="P1:P2"/>
    <mergeCell ref="C1:C2"/>
    <mergeCell ref="B1:B2"/>
    <mergeCell ref="A1:A2"/>
    <mergeCell ref="M1:M2"/>
    <mergeCell ref="L1:L2"/>
    <mergeCell ref="K1:K2"/>
    <mergeCell ref="J1:J2"/>
    <mergeCell ref="I1:I2"/>
    <mergeCell ref="H1:H2"/>
    <mergeCell ref="G1:G2"/>
    <mergeCell ref="F1:F2"/>
    <mergeCell ref="E1:E2"/>
    <mergeCell ref="D1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82813-F1CF-094E-B1EE-37283B5E67FF}">
  <dimension ref="A1:BC158"/>
  <sheetViews>
    <sheetView workbookViewId="0">
      <selection activeCell="M14" sqref="M14:V14"/>
    </sheetView>
  </sheetViews>
  <sheetFormatPr baseColWidth="10" defaultRowHeight="16" x14ac:dyDescent="0.2"/>
  <sheetData>
    <row r="1" spans="1:48" x14ac:dyDescent="0.2">
      <c r="A1" s="29" t="s">
        <v>3</v>
      </c>
      <c r="M1" s="29" t="s">
        <v>4</v>
      </c>
      <c r="X1" s="29" t="s">
        <v>5</v>
      </c>
      <c r="AI1" s="29" t="s">
        <v>6</v>
      </c>
      <c r="AU1" s="29" t="s">
        <v>7</v>
      </c>
    </row>
    <row r="2" spans="1:48" x14ac:dyDescent="0.2">
      <c r="A2" s="29"/>
    </row>
    <row r="3" spans="1:48" x14ac:dyDescent="0.2">
      <c r="A3" s="29"/>
    </row>
    <row r="4" spans="1:48" x14ac:dyDescent="0.2">
      <c r="A4" s="29"/>
    </row>
    <row r="5" spans="1:48" x14ac:dyDescent="0.2">
      <c r="A5" s="29"/>
    </row>
    <row r="6" spans="1:48" x14ac:dyDescent="0.2">
      <c r="A6" s="29"/>
    </row>
    <row r="7" spans="1:48" x14ac:dyDescent="0.2">
      <c r="A7" s="29"/>
    </row>
    <row r="8" spans="1:48" x14ac:dyDescent="0.2">
      <c r="A8" s="29"/>
    </row>
    <row r="9" spans="1:48" x14ac:dyDescent="0.2">
      <c r="A9" s="29"/>
    </row>
    <row r="10" spans="1:48" x14ac:dyDescent="0.2">
      <c r="A10" s="29"/>
    </row>
    <row r="11" spans="1:48" x14ac:dyDescent="0.2">
      <c r="A11" s="29"/>
    </row>
    <row r="12" spans="1:48" x14ac:dyDescent="0.2">
      <c r="A12" s="29"/>
    </row>
    <row r="13" spans="1:48" x14ac:dyDescent="0.2">
      <c r="A13" s="29"/>
    </row>
    <row r="14" spans="1:48" x14ac:dyDescent="0.2">
      <c r="A14" s="29"/>
      <c r="AI14" t="s">
        <v>15</v>
      </c>
      <c r="AU14" t="s">
        <v>15</v>
      </c>
    </row>
    <row r="15" spans="1:48" ht="17" thickBot="1" x14ac:dyDescent="0.25">
      <c r="A15" t="s">
        <v>15</v>
      </c>
      <c r="M15" t="s">
        <v>15</v>
      </c>
      <c r="X15" t="s">
        <v>15</v>
      </c>
    </row>
    <row r="16" spans="1:48" ht="17" thickBot="1" x14ac:dyDescent="0.25">
      <c r="AI16" s="33" t="s">
        <v>16</v>
      </c>
      <c r="AJ16" s="33"/>
      <c r="AU16" s="33" t="s">
        <v>16</v>
      </c>
      <c r="AV16" s="33"/>
    </row>
    <row r="17" spans="1:55" x14ac:dyDescent="0.2">
      <c r="A17" s="33" t="s">
        <v>16</v>
      </c>
      <c r="B17" s="33"/>
      <c r="M17" s="33" t="s">
        <v>16</v>
      </c>
      <c r="N17" s="33"/>
      <c r="X17" s="33" t="s">
        <v>16</v>
      </c>
      <c r="Y17" s="33"/>
      <c r="AI17" s="30" t="s">
        <v>17</v>
      </c>
      <c r="AJ17" s="30">
        <v>0.91978461613599971</v>
      </c>
      <c r="AU17" s="30" t="s">
        <v>17</v>
      </c>
      <c r="AV17" s="30">
        <v>0.77360736077708803</v>
      </c>
    </row>
    <row r="18" spans="1:55" x14ac:dyDescent="0.2">
      <c r="A18" s="30" t="s">
        <v>17</v>
      </c>
      <c r="B18" s="30">
        <v>6.9418704520776697E-2</v>
      </c>
      <c r="M18" s="30" t="s">
        <v>17</v>
      </c>
      <c r="N18" s="30">
        <v>0.81462496892022418</v>
      </c>
      <c r="X18" s="30" t="s">
        <v>17</v>
      </c>
      <c r="Y18" s="30">
        <v>0.80331333760803403</v>
      </c>
      <c r="AI18" s="30" t="s">
        <v>18</v>
      </c>
      <c r="AJ18" s="30">
        <v>0.84600374008044843</v>
      </c>
      <c r="AU18" s="30" t="s">
        <v>18</v>
      </c>
      <c r="AV18" s="30">
        <v>0.59846834864849163</v>
      </c>
    </row>
    <row r="19" spans="1:55" x14ac:dyDescent="0.2">
      <c r="A19" s="30" t="s">
        <v>18</v>
      </c>
      <c r="B19" s="30">
        <v>4.8189565373429029E-3</v>
      </c>
      <c r="M19" s="30" t="s">
        <v>18</v>
      </c>
      <c r="N19" s="30">
        <v>0.66361383998827617</v>
      </c>
      <c r="X19" s="30" t="s">
        <v>18</v>
      </c>
      <c r="Y19" s="30">
        <v>0.6453123183789593</v>
      </c>
      <c r="AI19" s="30" t="s">
        <v>19</v>
      </c>
      <c r="AJ19" s="30">
        <v>0.84469868703028272</v>
      </c>
      <c r="AU19" s="30" t="s">
        <v>19</v>
      </c>
      <c r="AV19" s="30">
        <v>0.59506553804381779</v>
      </c>
    </row>
    <row r="20" spans="1:55" x14ac:dyDescent="0.2">
      <c r="A20" s="30" t="s">
        <v>19</v>
      </c>
      <c r="B20" s="30">
        <v>-3.6147811191202927E-3</v>
      </c>
      <c r="M20" s="30" t="s">
        <v>19</v>
      </c>
      <c r="N20" s="30">
        <v>0.66076310981868536</v>
      </c>
      <c r="X20" s="30" t="s">
        <v>19</v>
      </c>
      <c r="Y20" s="30">
        <v>0.64230649056861155</v>
      </c>
      <c r="AI20" s="30" t="s">
        <v>20</v>
      </c>
      <c r="AJ20" s="30">
        <v>1.9144623676697895E-2</v>
      </c>
      <c r="AU20" s="30" t="s">
        <v>20</v>
      </c>
      <c r="AV20" s="30">
        <v>3.8816618427818826E-2</v>
      </c>
    </row>
    <row r="21" spans="1:55" ht="17" thickBot="1" x14ac:dyDescent="0.25">
      <c r="A21" s="30" t="s">
        <v>20</v>
      </c>
      <c r="B21" s="30">
        <v>0.84637780938836193</v>
      </c>
      <c r="M21" s="30" t="s">
        <v>20</v>
      </c>
      <c r="N21" s="30">
        <v>3.1239117194016144E-2</v>
      </c>
      <c r="X21" s="30" t="s">
        <v>20</v>
      </c>
      <c r="Y21" s="30">
        <v>3.1361670834877967E-2</v>
      </c>
      <c r="AI21" s="31" t="s">
        <v>21</v>
      </c>
      <c r="AJ21" s="31">
        <v>120</v>
      </c>
      <c r="AU21" s="31" t="s">
        <v>21</v>
      </c>
      <c r="AV21" s="31">
        <v>120</v>
      </c>
    </row>
    <row r="22" spans="1:55" ht="17" thickBot="1" x14ac:dyDescent="0.25">
      <c r="A22" s="31" t="s">
        <v>21</v>
      </c>
      <c r="B22" s="31">
        <v>120</v>
      </c>
      <c r="M22" s="31" t="s">
        <v>21</v>
      </c>
      <c r="N22" s="31">
        <v>120</v>
      </c>
      <c r="X22" s="31" t="s">
        <v>21</v>
      </c>
      <c r="Y22" s="31">
        <v>120</v>
      </c>
    </row>
    <row r="23" spans="1:55" ht="17" thickBot="1" x14ac:dyDescent="0.25">
      <c r="AI23" t="s">
        <v>22</v>
      </c>
      <c r="AU23" t="s">
        <v>22</v>
      </c>
    </row>
    <row r="24" spans="1:55" ht="17" thickBot="1" x14ac:dyDescent="0.25">
      <c r="A24" t="s">
        <v>22</v>
      </c>
      <c r="M24" t="s">
        <v>22</v>
      </c>
      <c r="X24" t="s">
        <v>22</v>
      </c>
      <c r="AI24" s="32"/>
      <c r="AJ24" s="32" t="s">
        <v>27</v>
      </c>
      <c r="AK24" s="32" t="s">
        <v>28</v>
      </c>
      <c r="AL24" s="32" t="s">
        <v>29</v>
      </c>
      <c r="AM24" s="32" t="s">
        <v>30</v>
      </c>
      <c r="AN24" s="32" t="s">
        <v>31</v>
      </c>
      <c r="AU24" s="32"/>
      <c r="AV24" s="32" t="s">
        <v>27</v>
      </c>
      <c r="AW24" s="32" t="s">
        <v>28</v>
      </c>
      <c r="AX24" s="32" t="s">
        <v>29</v>
      </c>
      <c r="AY24" s="32" t="s">
        <v>30</v>
      </c>
      <c r="AZ24" s="32" t="s">
        <v>31</v>
      </c>
    </row>
    <row r="25" spans="1:55" x14ac:dyDescent="0.2">
      <c r="A25" s="32"/>
      <c r="B25" s="32" t="s">
        <v>27</v>
      </c>
      <c r="C25" s="32" t="s">
        <v>28</v>
      </c>
      <c r="D25" s="32" t="s">
        <v>29</v>
      </c>
      <c r="E25" s="32" t="s">
        <v>30</v>
      </c>
      <c r="F25" s="32" t="s">
        <v>31</v>
      </c>
      <c r="M25" s="32"/>
      <c r="N25" s="32" t="s">
        <v>27</v>
      </c>
      <c r="O25" s="32" t="s">
        <v>28</v>
      </c>
      <c r="P25" s="32" t="s">
        <v>29</v>
      </c>
      <c r="Q25" s="32" t="s">
        <v>30</v>
      </c>
      <c r="R25" s="32" t="s">
        <v>31</v>
      </c>
      <c r="X25" s="32"/>
      <c r="Y25" s="32" t="s">
        <v>27</v>
      </c>
      <c r="Z25" s="32" t="s">
        <v>28</v>
      </c>
      <c r="AA25" s="32" t="s">
        <v>29</v>
      </c>
      <c r="AB25" s="32" t="s">
        <v>30</v>
      </c>
      <c r="AC25" s="32" t="s">
        <v>31</v>
      </c>
      <c r="AI25" s="30" t="s">
        <v>23</v>
      </c>
      <c r="AJ25" s="30">
        <v>1</v>
      </c>
      <c r="AK25" s="30">
        <v>0.23759526684635218</v>
      </c>
      <c r="AL25" s="30">
        <v>0.23759526684635218</v>
      </c>
      <c r="AM25" s="30">
        <v>648.25237562031543</v>
      </c>
      <c r="AN25" s="30">
        <v>9.2010351362125854E-50</v>
      </c>
      <c r="AU25" s="30" t="s">
        <v>23</v>
      </c>
      <c r="AV25" s="30">
        <v>1</v>
      </c>
      <c r="AW25" s="30">
        <v>0.26499568727924938</v>
      </c>
      <c r="AX25" s="30">
        <v>0.26499568727924938</v>
      </c>
      <c r="AY25" s="30">
        <v>175.87471598521773</v>
      </c>
      <c r="AZ25" s="30">
        <v>3.9231047510430253E-25</v>
      </c>
    </row>
    <row r="26" spans="1:55" x14ac:dyDescent="0.2">
      <c r="A26" s="30" t="s">
        <v>23</v>
      </c>
      <c r="B26" s="30">
        <v>1</v>
      </c>
      <c r="C26" s="30">
        <v>0.40931857977038533</v>
      </c>
      <c r="D26" s="30">
        <v>0.40931857977038533</v>
      </c>
      <c r="E26" s="30">
        <v>0.57139037679810867</v>
      </c>
      <c r="F26" s="30">
        <v>0.45121330826195971</v>
      </c>
      <c r="M26" s="30" t="s">
        <v>23</v>
      </c>
      <c r="N26" s="30">
        <v>1</v>
      </c>
      <c r="O26" s="30">
        <v>0.22717305984456138</v>
      </c>
      <c r="P26" s="30">
        <v>0.22717305984456138</v>
      </c>
      <c r="Q26" s="30">
        <v>232.78732132108945</v>
      </c>
      <c r="R26" s="30">
        <v>1.0858113046172717E-29</v>
      </c>
      <c r="X26" s="30" t="s">
        <v>23</v>
      </c>
      <c r="Y26" s="30">
        <v>1</v>
      </c>
      <c r="Z26" s="30">
        <v>0.21115639636880895</v>
      </c>
      <c r="AA26" s="30">
        <v>0.21115639636880895</v>
      </c>
      <c r="AB26" s="30">
        <v>214.6870543140962</v>
      </c>
      <c r="AC26" s="30">
        <v>2.5069568563892481E-28</v>
      </c>
      <c r="AI26" s="30" t="s">
        <v>24</v>
      </c>
      <c r="AJ26" s="30">
        <v>118</v>
      </c>
      <c r="AK26" s="30">
        <v>4.3248960655241038E-2</v>
      </c>
      <c r="AL26" s="30">
        <v>3.6651661572238166E-4</v>
      </c>
      <c r="AM26" s="30"/>
      <c r="AN26" s="30"/>
      <c r="AU26" s="30" t="s">
        <v>24</v>
      </c>
      <c r="AV26" s="30">
        <v>118</v>
      </c>
      <c r="AW26" s="30">
        <v>0.17779412420816434</v>
      </c>
      <c r="AX26" s="30">
        <v>1.5067298661708842E-3</v>
      </c>
      <c r="AY26" s="30"/>
      <c r="AZ26" s="30"/>
    </row>
    <row r="27" spans="1:55" ht="17" thickBot="1" x14ac:dyDescent="0.25">
      <c r="A27" s="30" t="s">
        <v>24</v>
      </c>
      <c r="B27" s="30">
        <v>118</v>
      </c>
      <c r="C27" s="30">
        <v>84.529936754554996</v>
      </c>
      <c r="D27" s="30">
        <v>0.7163553962250423</v>
      </c>
      <c r="E27" s="30"/>
      <c r="F27" s="30"/>
      <c r="M27" s="30" t="s">
        <v>24</v>
      </c>
      <c r="N27" s="30">
        <v>118</v>
      </c>
      <c r="O27" s="30">
        <v>0.11515412828125406</v>
      </c>
      <c r="P27" s="30">
        <v>9.7588244306147506E-4</v>
      </c>
      <c r="Q27" s="30"/>
      <c r="R27" s="30"/>
      <c r="X27" s="30" t="s">
        <v>24</v>
      </c>
      <c r="Y27" s="30">
        <v>118</v>
      </c>
      <c r="Z27" s="30">
        <v>0.11605941891151776</v>
      </c>
      <c r="AA27" s="30">
        <v>9.8355439755523524E-4</v>
      </c>
      <c r="AB27" s="30"/>
      <c r="AC27" s="30"/>
      <c r="AI27" s="31" t="s">
        <v>25</v>
      </c>
      <c r="AJ27" s="31">
        <v>119</v>
      </c>
      <c r="AK27" s="31">
        <v>0.28084422750159321</v>
      </c>
      <c r="AL27" s="31"/>
      <c r="AM27" s="31"/>
      <c r="AN27" s="31"/>
      <c r="AU27" s="31" t="s">
        <v>25</v>
      </c>
      <c r="AV27" s="31">
        <v>119</v>
      </c>
      <c r="AW27" s="31">
        <v>0.4427898114874137</v>
      </c>
      <c r="AX27" s="31"/>
      <c r="AY27" s="31"/>
      <c r="AZ27" s="31"/>
    </row>
    <row r="28" spans="1:55" ht="17" thickBot="1" x14ac:dyDescent="0.25">
      <c r="A28" s="31" t="s">
        <v>25</v>
      </c>
      <c r="B28" s="31">
        <v>119</v>
      </c>
      <c r="C28" s="31">
        <v>84.939255334325381</v>
      </c>
      <c r="D28" s="31"/>
      <c r="E28" s="31"/>
      <c r="F28" s="31"/>
      <c r="M28" s="31" t="s">
        <v>25</v>
      </c>
      <c r="N28" s="31">
        <v>119</v>
      </c>
      <c r="O28" s="31">
        <v>0.34232718812581542</v>
      </c>
      <c r="P28" s="31"/>
      <c r="Q28" s="31"/>
      <c r="R28" s="31"/>
      <c r="X28" s="31" t="s">
        <v>25</v>
      </c>
      <c r="Y28" s="31">
        <v>119</v>
      </c>
      <c r="Z28" s="31">
        <v>0.32721581528032673</v>
      </c>
      <c r="AA28" s="31"/>
      <c r="AB28" s="31"/>
      <c r="AC28" s="31"/>
    </row>
    <row r="29" spans="1:55" ht="17" thickBot="1" x14ac:dyDescent="0.25">
      <c r="AI29" s="32"/>
      <c r="AJ29" s="32" t="s">
        <v>32</v>
      </c>
      <c r="AK29" s="32" t="s">
        <v>20</v>
      </c>
      <c r="AL29" s="32" t="s">
        <v>33</v>
      </c>
      <c r="AM29" s="32" t="s">
        <v>34</v>
      </c>
      <c r="AN29" s="32" t="s">
        <v>35</v>
      </c>
      <c r="AO29" s="32" t="s">
        <v>36</v>
      </c>
      <c r="AP29" s="32" t="s">
        <v>37</v>
      </c>
      <c r="AQ29" s="32" t="s">
        <v>38</v>
      </c>
      <c r="AU29" s="32"/>
      <c r="AV29" s="32" t="s">
        <v>32</v>
      </c>
      <c r="AW29" s="32" t="s">
        <v>20</v>
      </c>
      <c r="AX29" s="32" t="s">
        <v>33</v>
      </c>
      <c r="AY29" s="32" t="s">
        <v>34</v>
      </c>
      <c r="AZ29" s="32" t="s">
        <v>35</v>
      </c>
      <c r="BA29" s="32" t="s">
        <v>36</v>
      </c>
      <c r="BB29" s="32" t="s">
        <v>37</v>
      </c>
      <c r="BC29" s="32" t="s">
        <v>38</v>
      </c>
    </row>
    <row r="30" spans="1:55" x14ac:dyDescent="0.2">
      <c r="A30" s="32"/>
      <c r="B30" s="32" t="s">
        <v>32</v>
      </c>
      <c r="C30" s="32" t="s">
        <v>20</v>
      </c>
      <c r="D30" s="32" t="s">
        <v>33</v>
      </c>
      <c r="E30" s="32" t="s">
        <v>34</v>
      </c>
      <c r="F30" s="32" t="s">
        <v>35</v>
      </c>
      <c r="G30" s="32" t="s">
        <v>36</v>
      </c>
      <c r="H30" s="32" t="s">
        <v>37</v>
      </c>
      <c r="I30" s="32" t="s">
        <v>38</v>
      </c>
      <c r="M30" s="32"/>
      <c r="N30" s="32" t="s">
        <v>32</v>
      </c>
      <c r="O30" s="32" t="s">
        <v>20</v>
      </c>
      <c r="P30" s="32" t="s">
        <v>33</v>
      </c>
      <c r="Q30" s="32" t="s">
        <v>34</v>
      </c>
      <c r="R30" s="32" t="s">
        <v>35</v>
      </c>
      <c r="S30" s="32" t="s">
        <v>36</v>
      </c>
      <c r="T30" s="32" t="s">
        <v>37</v>
      </c>
      <c r="U30" s="32" t="s">
        <v>38</v>
      </c>
      <c r="X30" s="32"/>
      <c r="Y30" s="32" t="s">
        <v>32</v>
      </c>
      <c r="Z30" s="32" t="s">
        <v>20</v>
      </c>
      <c r="AA30" s="32" t="s">
        <v>33</v>
      </c>
      <c r="AB30" s="32" t="s">
        <v>34</v>
      </c>
      <c r="AC30" s="32" t="s">
        <v>35</v>
      </c>
      <c r="AD30" s="32" t="s">
        <v>36</v>
      </c>
      <c r="AE30" s="32" t="s">
        <v>37</v>
      </c>
      <c r="AF30" s="32" t="s">
        <v>38</v>
      </c>
      <c r="AI30" s="30" t="s">
        <v>26</v>
      </c>
      <c r="AJ30" s="30">
        <v>-8.3296426541321772E-4</v>
      </c>
      <c r="AK30" s="30">
        <v>1.8047727290155277E-3</v>
      </c>
      <c r="AL30" s="30">
        <v>-0.46153415996460967</v>
      </c>
      <c r="AM30" s="30">
        <v>0.64526510320557107</v>
      </c>
      <c r="AN30" s="30">
        <v>-4.4069056169273157E-3</v>
      </c>
      <c r="AO30" s="30">
        <v>2.7409770861008807E-3</v>
      </c>
      <c r="AP30" s="30">
        <v>-4.4069056169273157E-3</v>
      </c>
      <c r="AQ30" s="30">
        <v>2.7409770861008807E-3</v>
      </c>
      <c r="AU30" s="30" t="s">
        <v>26</v>
      </c>
      <c r="AV30" s="30">
        <v>3.9147397608729033E-3</v>
      </c>
      <c r="AW30" s="30">
        <v>3.6592609786525857E-3</v>
      </c>
      <c r="AX30" s="30">
        <v>1.069817043307578</v>
      </c>
      <c r="AY30" s="30">
        <v>0.28688514623309275</v>
      </c>
      <c r="AZ30" s="30">
        <v>-3.3315932080002679E-3</v>
      </c>
      <c r="BA30" s="30">
        <v>1.1161072729746074E-2</v>
      </c>
      <c r="BB30" s="30">
        <v>-3.3315932080002679E-3</v>
      </c>
      <c r="BC30" s="30">
        <v>1.1161072729746074E-2</v>
      </c>
    </row>
    <row r="31" spans="1:55" ht="17" thickBot="1" x14ac:dyDescent="0.25">
      <c r="A31" s="30" t="s">
        <v>26</v>
      </c>
      <c r="B31" s="30">
        <v>6.6007957573685411E-2</v>
      </c>
      <c r="C31" s="30">
        <v>8.0310617744560983E-2</v>
      </c>
      <c r="D31" s="30">
        <v>0.82190822866825453</v>
      </c>
      <c r="E31" s="30">
        <v>0.41278676758565835</v>
      </c>
      <c r="F31" s="30">
        <v>-9.3028930067838189E-2</v>
      </c>
      <c r="G31" s="30">
        <v>0.22504484521520901</v>
      </c>
      <c r="H31" s="30">
        <v>-9.3028930067838189E-2</v>
      </c>
      <c r="I31" s="30">
        <v>0.22504484521520901</v>
      </c>
      <c r="M31" s="30" t="s">
        <v>26</v>
      </c>
      <c r="N31" s="30">
        <v>2.3105748513891858E-3</v>
      </c>
      <c r="O31" s="30">
        <v>2.9641996420714171E-3</v>
      </c>
      <c r="P31" s="30">
        <v>0.77949366790103558</v>
      </c>
      <c r="Q31" s="30">
        <v>0.43724955671845533</v>
      </c>
      <c r="R31" s="30">
        <v>-3.5593474411097165E-3</v>
      </c>
      <c r="S31" s="30">
        <v>8.1804971438880873E-3</v>
      </c>
      <c r="T31" s="30">
        <v>-3.5593474411097165E-3</v>
      </c>
      <c r="U31" s="30">
        <v>8.1804971438880873E-3</v>
      </c>
      <c r="X31" s="30" t="s">
        <v>26</v>
      </c>
      <c r="Y31" s="30">
        <v>2.7420284256136802E-3</v>
      </c>
      <c r="Z31" s="30">
        <v>2.9564795430291786E-3</v>
      </c>
      <c r="AA31" s="30">
        <v>0.92746402797843341</v>
      </c>
      <c r="AB31" s="30">
        <v>0.35557883417422465</v>
      </c>
      <c r="AC31" s="30">
        <v>-3.1126059689902388E-3</v>
      </c>
      <c r="AD31" s="30">
        <v>8.5966628202176001E-3</v>
      </c>
      <c r="AE31" s="30">
        <v>-3.1126059689902388E-3</v>
      </c>
      <c r="AF31" s="30">
        <v>8.5966628202176001E-3</v>
      </c>
      <c r="AI31" s="31" t="s">
        <v>39</v>
      </c>
      <c r="AJ31" s="31">
        <v>0.97308689089732792</v>
      </c>
      <c r="AK31" s="31">
        <v>3.8219021462043395E-2</v>
      </c>
      <c r="AL31" s="31">
        <v>25.460800765496664</v>
      </c>
      <c r="AM31" s="31">
        <v>9.2010351362124544E-50</v>
      </c>
      <c r="AN31" s="31">
        <v>0.89740282330167531</v>
      </c>
      <c r="AO31" s="31">
        <v>1.0487709584929805</v>
      </c>
      <c r="AP31" s="31">
        <v>0.89740282330167531</v>
      </c>
      <c r="AQ31" s="31">
        <v>1.0487709584929805</v>
      </c>
      <c r="AU31" s="31" t="s">
        <v>39</v>
      </c>
      <c r="AV31" s="31">
        <v>1.0276663413553317</v>
      </c>
      <c r="AW31" s="31">
        <v>7.7490850581850651E-2</v>
      </c>
      <c r="AX31" s="31">
        <v>13.261776501857426</v>
      </c>
      <c r="AY31" s="31">
        <v>3.9231047510429408E-25</v>
      </c>
      <c r="AZ31" s="31">
        <v>0.87421336037553465</v>
      </c>
      <c r="BA31" s="31">
        <v>1.1811193223351288</v>
      </c>
      <c r="BB31" s="31">
        <v>0.87421336037553465</v>
      </c>
      <c r="BC31" s="31">
        <v>1.1811193223351288</v>
      </c>
    </row>
    <row r="32" spans="1:55" ht="17" thickBot="1" x14ac:dyDescent="0.25">
      <c r="A32" s="31" t="s">
        <v>39</v>
      </c>
      <c r="B32" s="31">
        <v>1.4933837805921322</v>
      </c>
      <c r="C32" s="31">
        <v>1.9756270748683038</v>
      </c>
      <c r="D32" s="31">
        <v>0.75590368222286175</v>
      </c>
      <c r="E32" s="31">
        <v>0.4512133082619707</v>
      </c>
      <c r="F32" s="31">
        <v>-2.4188956906819055</v>
      </c>
      <c r="G32" s="31">
        <v>5.4056632518661694</v>
      </c>
      <c r="H32" s="31">
        <v>-2.4188956906819055</v>
      </c>
      <c r="I32" s="31">
        <v>5.4056632518661694</v>
      </c>
      <c r="M32" s="31" t="s">
        <v>39</v>
      </c>
      <c r="N32" s="31">
        <v>1.1125489156191066</v>
      </c>
      <c r="O32" s="31">
        <v>7.2918789976407994E-2</v>
      </c>
      <c r="P32" s="31">
        <v>15.257369410258434</v>
      </c>
      <c r="Q32" s="31">
        <v>1.0858113046172252E-29</v>
      </c>
      <c r="R32" s="31">
        <v>0.96814985937826181</v>
      </c>
      <c r="S32" s="31">
        <v>1.2569479718599514</v>
      </c>
      <c r="T32" s="31">
        <v>0.96814985937826181</v>
      </c>
      <c r="U32" s="31">
        <v>1.2569479718599514</v>
      </c>
      <c r="X32" s="31" t="s">
        <v>39</v>
      </c>
      <c r="Y32" s="31">
        <v>0.91734954599161334</v>
      </c>
      <c r="Z32" s="31">
        <v>6.2608301472263803E-2</v>
      </c>
      <c r="AA32" s="31">
        <v>14.652203053264586</v>
      </c>
      <c r="AB32" s="31">
        <v>2.5069568563893557E-28</v>
      </c>
      <c r="AC32" s="31">
        <v>0.79336806401197324</v>
      </c>
      <c r="AD32" s="31">
        <v>1.0413310279712535</v>
      </c>
      <c r="AE32" s="31">
        <v>0.79336806401197324</v>
      </c>
      <c r="AF32" s="31">
        <v>1.0413310279712535</v>
      </c>
    </row>
    <row r="35" spans="1:49" x14ac:dyDescent="0.2">
      <c r="AI35" t="s">
        <v>40</v>
      </c>
      <c r="AU35" t="s">
        <v>40</v>
      </c>
    </row>
    <row r="36" spans="1:49" ht="17" thickBot="1" x14ac:dyDescent="0.25">
      <c r="A36" t="s">
        <v>40</v>
      </c>
      <c r="M36" t="s">
        <v>40</v>
      </c>
      <c r="X36" t="s">
        <v>40</v>
      </c>
    </row>
    <row r="37" spans="1:49" ht="17" thickBot="1" x14ac:dyDescent="0.25">
      <c r="AI37" s="32" t="s">
        <v>41</v>
      </c>
      <c r="AJ37" s="32" t="s">
        <v>42</v>
      </c>
      <c r="AK37" s="32" t="s">
        <v>43</v>
      </c>
      <c r="AU37" s="32" t="s">
        <v>41</v>
      </c>
      <c r="AV37" s="32" t="s">
        <v>42</v>
      </c>
      <c r="AW37" s="32" t="s">
        <v>43</v>
      </c>
    </row>
    <row r="38" spans="1:49" x14ac:dyDescent="0.2">
      <c r="A38" s="32" t="s">
        <v>41</v>
      </c>
      <c r="B38" s="32" t="s">
        <v>42</v>
      </c>
      <c r="C38" s="32" t="s">
        <v>43</v>
      </c>
      <c r="M38" s="32" t="s">
        <v>41</v>
      </c>
      <c r="N38" s="32" t="s">
        <v>42</v>
      </c>
      <c r="O38" s="32" t="s">
        <v>43</v>
      </c>
      <c r="X38" s="32" t="s">
        <v>41</v>
      </c>
      <c r="Y38" s="32" t="s">
        <v>42</v>
      </c>
      <c r="Z38" s="32" t="s">
        <v>43</v>
      </c>
      <c r="AI38" s="30">
        <v>1</v>
      </c>
      <c r="AJ38" s="30">
        <v>-0.11096167939845328</v>
      </c>
      <c r="AK38" s="30">
        <v>-6.4465407929644808E-2</v>
      </c>
      <c r="AU38" s="30">
        <v>1</v>
      </c>
      <c r="AV38" s="30">
        <v>-0.11239098259303781</v>
      </c>
      <c r="AW38" s="30">
        <v>-9.3932022366909118E-2</v>
      </c>
    </row>
    <row r="39" spans="1:49" x14ac:dyDescent="0.2">
      <c r="A39" s="30">
        <v>1</v>
      </c>
      <c r="B39" s="30">
        <v>-6.8803710749631014E-2</v>
      </c>
      <c r="C39" s="30">
        <v>-7.8615170265693729E-2</v>
      </c>
      <c r="M39" s="30">
        <v>1</v>
      </c>
      <c r="N39" s="30">
        <v>-9.8122131968581036E-2</v>
      </c>
      <c r="O39" s="30">
        <v>-4.5236889504556801E-2</v>
      </c>
      <c r="X39" s="30">
        <v>1</v>
      </c>
      <c r="Y39" s="30">
        <v>-0.10107863525095979</v>
      </c>
      <c r="Z39" s="30">
        <v>-7.9832941712327618E-2</v>
      </c>
      <c r="AI39" s="30">
        <v>2</v>
      </c>
      <c r="AJ39" s="30">
        <v>2.9552089198164169E-2</v>
      </c>
      <c r="AK39" s="30">
        <v>-8.0755800214269008E-3</v>
      </c>
      <c r="AU39" s="30">
        <v>2</v>
      </c>
      <c r="AV39" s="30">
        <v>3.6004059858491394E-2</v>
      </c>
      <c r="AW39" s="30">
        <v>-2.6025693144271694E-2</v>
      </c>
    </row>
    <row r="40" spans="1:49" x14ac:dyDescent="0.2">
      <c r="A40" s="30">
        <v>2</v>
      </c>
      <c r="B40" s="30">
        <v>9.6437344308521619E-2</v>
      </c>
      <c r="C40" s="30">
        <v>-0.10435709186000712</v>
      </c>
      <c r="M40" s="30">
        <v>2</v>
      </c>
      <c r="N40" s="30">
        <v>2.4980019675125746E-2</v>
      </c>
      <c r="O40" s="30">
        <v>2.5565448982698483E-3</v>
      </c>
      <c r="X40" s="30">
        <v>2</v>
      </c>
      <c r="Y40" s="30">
        <v>3.138665950685246E-2</v>
      </c>
      <c r="Z40" s="30">
        <v>-5.3082291881253185E-3</v>
      </c>
      <c r="AI40" s="30">
        <v>3</v>
      </c>
      <c r="AJ40" s="30">
        <v>-9.3714167168675533E-2</v>
      </c>
      <c r="AK40" s="30">
        <v>1.0637233694775095E-2</v>
      </c>
      <c r="AU40" s="30">
        <v>3</v>
      </c>
      <c r="AV40" s="30">
        <v>-9.4176075007228813E-2</v>
      </c>
      <c r="AW40" s="30">
        <v>6.203971590478044E-3</v>
      </c>
    </row>
    <row r="41" spans="1:49" x14ac:dyDescent="0.2">
      <c r="A41" s="30">
        <v>3</v>
      </c>
      <c r="B41" s="30">
        <v>-3.6058382092156199E-2</v>
      </c>
      <c r="C41" s="30">
        <v>-8.5055241746423954E-2</v>
      </c>
      <c r="M41" s="30">
        <v>3</v>
      </c>
      <c r="N41" s="30">
        <v>-7.3727344531543296E-2</v>
      </c>
      <c r="O41" s="30">
        <v>-2.5923667765173949E-2</v>
      </c>
      <c r="X41" s="30">
        <v>3</v>
      </c>
      <c r="Y41" s="30">
        <v>-8.4819041517371185E-2</v>
      </c>
      <c r="Z41" s="30">
        <v>1.074869027584624E-2</v>
      </c>
      <c r="AI41" s="30">
        <v>4</v>
      </c>
      <c r="AJ41" s="30">
        <v>-1.1498805691987335E-2</v>
      </c>
      <c r="AK41" s="30">
        <v>1.145543299432816E-3</v>
      </c>
      <c r="AU41" s="30">
        <v>4</v>
      </c>
      <c r="AV41" s="30">
        <v>-7.3493378244452821E-3</v>
      </c>
      <c r="AW41" s="30">
        <v>1.0087011197011423E-2</v>
      </c>
    </row>
    <row r="42" spans="1:49" x14ac:dyDescent="0.2">
      <c r="A42" s="30">
        <v>4</v>
      </c>
      <c r="B42" s="30">
        <v>7.4489220360882874E-2</v>
      </c>
      <c r="C42" s="30">
        <v>-8.0943848173484184E-2</v>
      </c>
      <c r="M42" s="30">
        <v>4</v>
      </c>
      <c r="N42" s="30">
        <v>8.6289906796606537E-3</v>
      </c>
      <c r="O42" s="30">
        <v>-1.8435466826270293E-3</v>
      </c>
      <c r="X42" s="30">
        <v>4</v>
      </c>
      <c r="Y42" s="30">
        <v>-7.3128853563033201E-3</v>
      </c>
      <c r="Z42" s="30">
        <v>8.9456932625266525E-3</v>
      </c>
      <c r="AI42" s="30">
        <v>5</v>
      </c>
      <c r="AJ42" s="30">
        <v>3.024966697396583E-2</v>
      </c>
      <c r="AK42" s="30">
        <v>-5.9202714029018798E-3</v>
      </c>
      <c r="AU42" s="30">
        <v>5</v>
      </c>
      <c r="AV42" s="30">
        <v>3.6740764059703918E-2</v>
      </c>
      <c r="AW42" s="30">
        <v>3.5853005876876037E-2</v>
      </c>
    </row>
    <row r="43" spans="1:49" x14ac:dyDescent="0.2">
      <c r="A43" s="30">
        <v>5</v>
      </c>
      <c r="B43" s="30">
        <v>0.11468358149276808</v>
      </c>
      <c r="C43" s="30">
        <v>-3.93241011956314E-2</v>
      </c>
      <c r="M43" s="30">
        <v>5</v>
      </c>
      <c r="N43" s="30">
        <v>3.8573197569031534E-2</v>
      </c>
      <c r="O43" s="30">
        <v>3.0191292630237024E-2</v>
      </c>
      <c r="X43" s="30">
        <v>5</v>
      </c>
      <c r="Y43" s="30">
        <v>3.2044280796288793E-2</v>
      </c>
      <c r="Z43" s="30">
        <v>2.0418557935520387E-3</v>
      </c>
      <c r="AI43" s="30">
        <v>6</v>
      </c>
      <c r="AJ43" s="30">
        <v>1.6327426070224246E-2</v>
      </c>
      <c r="AK43" s="30">
        <v>6.6464881762222129E-3</v>
      </c>
      <c r="AU43" s="30">
        <v>6</v>
      </c>
      <c r="AV43" s="30">
        <v>2.203763887442664E-2</v>
      </c>
      <c r="AW43" s="30">
        <v>-8.1441747416336197E-3</v>
      </c>
    </row>
    <row r="44" spans="1:49" x14ac:dyDescent="0.2">
      <c r="A44" s="30">
        <v>6</v>
      </c>
      <c r="B44" s="30">
        <v>0.12156327783901327</v>
      </c>
      <c r="C44" s="30">
        <v>-0.107179920999879</v>
      </c>
      <c r="M44" s="30">
        <v>6</v>
      </c>
      <c r="N44" s="30">
        <v>4.3698469993490967E-2</v>
      </c>
      <c r="O44" s="30">
        <v>-2.9247673251269805E-2</v>
      </c>
      <c r="X44" s="30">
        <v>6</v>
      </c>
      <c r="Y44" s="30">
        <v>1.8919490511162287E-2</v>
      </c>
      <c r="Z44" s="30">
        <v>1.8182314724641355E-2</v>
      </c>
      <c r="AI44" s="30">
        <v>7</v>
      </c>
      <c r="AJ44" s="30">
        <v>3.2656164266350986E-3</v>
      </c>
      <c r="AK44" s="30">
        <v>-3.9034437097023702E-3</v>
      </c>
      <c r="AU44" s="30">
        <v>7</v>
      </c>
      <c r="AV44" s="30">
        <v>8.243205660421549E-3</v>
      </c>
      <c r="AW44" s="30">
        <v>2.2442135423350863E-2</v>
      </c>
    </row>
    <row r="45" spans="1:49" x14ac:dyDescent="0.2">
      <c r="A45" s="30">
        <v>7</v>
      </c>
      <c r="B45" s="30">
        <v>7.5229146459612706E-2</v>
      </c>
      <c r="C45" s="30">
        <v>-7.3415322620803469E-2</v>
      </c>
      <c r="M45" s="30">
        <v>7</v>
      </c>
      <c r="N45" s="30">
        <v>9.1802247224287876E-3</v>
      </c>
      <c r="O45" s="30">
        <v>5.6180276820199396E-2</v>
      </c>
      <c r="X45" s="30">
        <v>7</v>
      </c>
      <c r="Y45" s="30">
        <v>6.6058469316809063E-3</v>
      </c>
      <c r="Z45" s="30">
        <v>-3.5318328745052394E-3</v>
      </c>
      <c r="AI45" s="30">
        <v>8</v>
      </c>
      <c r="AJ45" s="30">
        <v>3.9322328316843923E-2</v>
      </c>
      <c r="AK45" s="30">
        <v>-1.9153098442382353E-2</v>
      </c>
      <c r="AU45" s="30">
        <v>8</v>
      </c>
      <c r="AV45" s="30">
        <v>4.6322301716627545E-2</v>
      </c>
      <c r="AW45" s="30">
        <v>1.0614611804162899E-2</v>
      </c>
    </row>
    <row r="46" spans="1:49" x14ac:dyDescent="0.2">
      <c r="A46" s="30">
        <v>8</v>
      </c>
      <c r="B46" s="30">
        <v>0.10194176052573582</v>
      </c>
      <c r="C46" s="30">
        <v>-4.664614408185179E-2</v>
      </c>
      <c r="M46" s="30">
        <v>8</v>
      </c>
      <c r="N46" s="30">
        <v>2.908072866444511E-2</v>
      </c>
      <c r="O46" s="30">
        <v>2.5220604183044171E-2</v>
      </c>
      <c r="X46" s="30">
        <v>8</v>
      </c>
      <c r="Y46" s="30">
        <v>4.0597270094243521E-2</v>
      </c>
      <c r="Z46" s="30">
        <v>-2.260454535897416E-2</v>
      </c>
      <c r="AI46" s="30">
        <v>9</v>
      </c>
      <c r="AJ46" s="30">
        <v>-3.3482756103781763E-3</v>
      </c>
      <c r="AK46" s="30">
        <v>-4.3986139111404088E-3</v>
      </c>
      <c r="AU46" s="30">
        <v>9</v>
      </c>
      <c r="AV46" s="30">
        <v>1.2583471700056657E-3</v>
      </c>
      <c r="AW46" s="30">
        <v>-7.5250911265143904E-3</v>
      </c>
    </row>
    <row r="47" spans="1:49" x14ac:dyDescent="0.2">
      <c r="A47" s="30">
        <v>9</v>
      </c>
      <c r="B47" s="30">
        <v>7.175432253102515E-2</v>
      </c>
      <c r="C47" s="30">
        <v>-7.1275478008276327E-2</v>
      </c>
      <c r="M47" s="30">
        <v>9</v>
      </c>
      <c r="N47" s="30">
        <v>6.5915320876496876E-3</v>
      </c>
      <c r="O47" s="30">
        <v>8.6893478353192062E-3</v>
      </c>
      <c r="X47" s="30">
        <v>9</v>
      </c>
      <c r="Y47" s="30">
        <v>3.7079134296900311E-4</v>
      </c>
      <c r="Z47" s="30">
        <v>-1.2187405262411112E-2</v>
      </c>
      <c r="AI47" s="30">
        <v>10</v>
      </c>
      <c r="AJ47" s="30">
        <v>8.1987974652714644E-3</v>
      </c>
      <c r="AK47" s="30">
        <v>-1.333697145518847E-2</v>
      </c>
      <c r="AU47" s="30">
        <v>10</v>
      </c>
      <c r="AV47" s="30">
        <v>1.3453083788102376E-2</v>
      </c>
      <c r="AW47" s="30">
        <v>7.0109779982268257E-3</v>
      </c>
    </row>
    <row r="48" spans="1:49" x14ac:dyDescent="0.2">
      <c r="A48" s="30">
        <v>10</v>
      </c>
      <c r="B48" s="30">
        <v>2.8032605640636227E-2</v>
      </c>
      <c r="C48" s="30">
        <v>-5.313253158938544E-2</v>
      </c>
      <c r="M48" s="30">
        <v>10</v>
      </c>
      <c r="N48" s="30">
        <v>-2.5980502875875111E-2</v>
      </c>
      <c r="O48" s="30">
        <v>1.4865687788440107E-4</v>
      </c>
      <c r="X48" s="30">
        <v>10</v>
      </c>
      <c r="Y48" s="30">
        <v>1.1256460796095808E-2</v>
      </c>
      <c r="Z48" s="30">
        <v>-5.3687967147203874E-3</v>
      </c>
      <c r="AI48" s="30">
        <v>11</v>
      </c>
      <c r="AJ48" s="30">
        <v>-4.3966703417935474E-2</v>
      </c>
      <c r="AK48" s="30">
        <v>3.5489762431713257E-4</v>
      </c>
      <c r="AU48" s="30">
        <v>11</v>
      </c>
      <c r="AV48" s="30">
        <v>-4.1638326793103322E-2</v>
      </c>
      <c r="AW48" s="30">
        <v>2.369466056392068E-2</v>
      </c>
    </row>
    <row r="49" spans="1:49" x14ac:dyDescent="0.2">
      <c r="A49" s="30">
        <v>11</v>
      </c>
      <c r="B49" s="30">
        <v>1.0967211870492703E-2</v>
      </c>
      <c r="C49" s="30">
        <v>-2.9893666724982219E-2</v>
      </c>
      <c r="M49" s="30">
        <v>11</v>
      </c>
      <c r="N49" s="30">
        <v>-3.8693969822769486E-2</v>
      </c>
      <c r="O49" s="30">
        <v>2.218755363939659E-2</v>
      </c>
      <c r="X49" s="30">
        <v>11</v>
      </c>
      <c r="Y49" s="30">
        <v>-3.7921057675565681E-2</v>
      </c>
      <c r="Z49" s="30">
        <v>1.0164254366169231E-2</v>
      </c>
      <c r="AI49" s="30">
        <v>12</v>
      </c>
      <c r="AJ49" s="30">
        <v>2.7149853570339933E-2</v>
      </c>
      <c r="AK49" s="30">
        <v>7.6764601708166139E-2</v>
      </c>
      <c r="AU49" s="30">
        <v>12</v>
      </c>
      <c r="AV49" s="30">
        <v>3.3467085286320294E-2</v>
      </c>
      <c r="AW49" s="30">
        <v>0.11577119648250241</v>
      </c>
    </row>
    <row r="50" spans="1:49" x14ac:dyDescent="0.2">
      <c r="A50" s="30">
        <v>12</v>
      </c>
      <c r="B50" s="30">
        <v>0.15154992627467864</v>
      </c>
      <c r="C50" s="30">
        <v>4.4411917202105688E-4</v>
      </c>
      <c r="M50" s="30">
        <v>12</v>
      </c>
      <c r="N50" s="30">
        <v>6.6038081306882143E-2</v>
      </c>
      <c r="O50" s="30">
        <v>9.2464218106836485E-2</v>
      </c>
      <c r="X50" s="30">
        <v>12</v>
      </c>
      <c r="Y50" s="30">
        <v>2.9122021288864226E-2</v>
      </c>
      <c r="Z50" s="30">
        <v>0.12103081084836829</v>
      </c>
      <c r="AI50" s="30">
        <v>13</v>
      </c>
      <c r="AJ50" s="30">
        <v>1.2835400080234392E-3</v>
      </c>
      <c r="AK50" s="30">
        <v>-4.701521309496326E-2</v>
      </c>
      <c r="AU50" s="30">
        <v>13</v>
      </c>
      <c r="AV50" s="30">
        <v>6.1499565986414722E-3</v>
      </c>
      <c r="AW50" s="30">
        <v>-7.669457853117588E-2</v>
      </c>
    </row>
    <row r="51" spans="1:49" x14ac:dyDescent="0.2">
      <c r="A51" s="30">
        <v>13</v>
      </c>
      <c r="B51" s="30">
        <v>8.2590822393968949E-2</v>
      </c>
      <c r="C51" s="30">
        <v>-0.11827037009261962</v>
      </c>
      <c r="M51" s="30">
        <v>13</v>
      </c>
      <c r="N51" s="30">
        <v>1.4664564839381078E-2</v>
      </c>
      <c r="O51" s="30">
        <v>-7.32741914379125E-2</v>
      </c>
      <c r="X51" s="30">
        <v>13</v>
      </c>
      <c r="Y51" s="30">
        <v>4.7373016663578979E-3</v>
      </c>
      <c r="Z51" s="30">
        <v>-8.1644063363267697E-2</v>
      </c>
      <c r="AI51" s="30">
        <v>14</v>
      </c>
      <c r="AJ51" s="30">
        <v>3.4949623076675235E-2</v>
      </c>
      <c r="AK51" s="30">
        <v>5.6594351537922194E-3</v>
      </c>
      <c r="AU51" s="30">
        <v>14</v>
      </c>
      <c r="AV51" s="30">
        <v>4.1704335902859754E-2</v>
      </c>
      <c r="AW51" s="30">
        <v>-2.4255135331001695E-2</v>
      </c>
    </row>
    <row r="52" spans="1:49" x14ac:dyDescent="0.2">
      <c r="A52" s="30">
        <v>14</v>
      </c>
      <c r="B52" s="30">
        <v>0.11181674373255632</v>
      </c>
      <c r="C52" s="30">
        <v>-9.5189488667537486E-2</v>
      </c>
      <c r="M52" s="30">
        <v>14</v>
      </c>
      <c r="N52" s="30">
        <v>3.6437445672680514E-2</v>
      </c>
      <c r="O52" s="30">
        <v>-2.5706828661398319E-2</v>
      </c>
      <c r="X52" s="30">
        <v>14</v>
      </c>
      <c r="Y52" s="30">
        <v>3.6475028592125563E-2</v>
      </c>
      <c r="Z52" s="30">
        <v>-1.3913033731319552E-2</v>
      </c>
      <c r="AI52" s="30">
        <v>15</v>
      </c>
      <c r="AJ52" s="30">
        <v>2.117311489510134E-2</v>
      </c>
      <c r="AK52" s="30">
        <v>2.1376337654686189E-4</v>
      </c>
      <c r="AU52" s="30">
        <v>15</v>
      </c>
      <c r="AV52" s="30">
        <v>2.7155117439383779E-2</v>
      </c>
      <c r="AW52" s="30">
        <v>-5.8433196759357306E-3</v>
      </c>
    </row>
    <row r="53" spans="1:49" x14ac:dyDescent="0.2">
      <c r="A53" s="30">
        <v>15</v>
      </c>
      <c r="B53" s="30">
        <v>0.10085550276451849</v>
      </c>
      <c r="C53" s="30">
        <v>-5.9541185815875974E-2</v>
      </c>
      <c r="M53" s="30">
        <v>15</v>
      </c>
      <c r="N53" s="30">
        <v>2.827148263537279E-2</v>
      </c>
      <c r="O53" s="30">
        <v>1.1783495102014076E-2</v>
      </c>
      <c r="X53" s="30">
        <v>15</v>
      </c>
      <c r="Y53" s="30">
        <v>2.3487623619417936E-2</v>
      </c>
      <c r="Z53" s="30">
        <v>-4.0461602271870192E-4</v>
      </c>
      <c r="AI53" s="30">
        <v>16</v>
      </c>
      <c r="AJ53" s="30">
        <v>3.7271192505829734E-2</v>
      </c>
      <c r="AK53" s="30">
        <v>-3.7814962832049687E-3</v>
      </c>
      <c r="AU53" s="30">
        <v>16</v>
      </c>
      <c r="AV53" s="30">
        <v>4.41561197916156E-2</v>
      </c>
      <c r="AW53" s="30">
        <v>-9.9550777502923626E-3</v>
      </c>
    </row>
    <row r="54" spans="1:49" x14ac:dyDescent="0.2">
      <c r="A54" s="30">
        <v>16</v>
      </c>
      <c r="B54" s="30">
        <v>9.6817125099023002E-2</v>
      </c>
      <c r="C54" s="30">
        <v>-8.238316871719735E-2</v>
      </c>
      <c r="M54" s="30">
        <v>16</v>
      </c>
      <c r="N54" s="30">
        <v>2.5262950769018945E-2</v>
      </c>
      <c r="O54" s="30">
        <v>-2.2349785185548067E-2</v>
      </c>
      <c r="X54" s="30">
        <v>16</v>
      </c>
      <c r="Y54" s="30">
        <v>3.8663621082421065E-2</v>
      </c>
      <c r="Z54" s="30">
        <v>-1.7818456666949381E-2</v>
      </c>
      <c r="AI54" s="30">
        <v>17</v>
      </c>
      <c r="AJ54" s="30">
        <v>-1.5783060481741135E-2</v>
      </c>
      <c r="AK54" s="30">
        <v>7.15093618955151E-3</v>
      </c>
      <c r="AU54" s="30">
        <v>17</v>
      </c>
      <c r="AV54" s="30">
        <v>-1.1873892092317841E-2</v>
      </c>
      <c r="AW54" s="30">
        <v>2.39892991669606E-2</v>
      </c>
    </row>
    <row r="55" spans="1:49" x14ac:dyDescent="0.2">
      <c r="A55" s="30">
        <v>17</v>
      </c>
      <c r="B55" s="30">
        <v>7.0552505154684475E-2</v>
      </c>
      <c r="C55" s="30">
        <v>-5.1411495544736008E-2</v>
      </c>
      <c r="M55" s="30">
        <v>17</v>
      </c>
      <c r="N55" s="30">
        <v>5.6961958477650867E-3</v>
      </c>
      <c r="O55" s="30">
        <v>1.2729871992050732E-2</v>
      </c>
      <c r="X55" s="30">
        <v>17</v>
      </c>
      <c r="Y55" s="30">
        <v>-1.1351742752346199E-2</v>
      </c>
      <c r="Z55" s="30">
        <v>1.6590223281510955E-2</v>
      </c>
      <c r="AI55" s="30">
        <v>18</v>
      </c>
      <c r="AJ55" s="30">
        <v>7.7476775098782712E-3</v>
      </c>
      <c r="AK55" s="30">
        <v>2.3126137361474276E-3</v>
      </c>
      <c r="AU55" s="30">
        <v>18</v>
      </c>
      <c r="AV55" s="30">
        <v>1.2976660974879813E-2</v>
      </c>
      <c r="AW55" s="30">
        <v>6.0317877348754524E-3</v>
      </c>
    </row>
    <row r="56" spans="1:49" x14ac:dyDescent="0.2">
      <c r="A56" s="30">
        <v>18</v>
      </c>
      <c r="B56" s="30">
        <v>9.6758732358845412E-2</v>
      </c>
      <c r="C56" s="30">
        <v>-5.6249744810383528E-2</v>
      </c>
      <c r="M56" s="30">
        <v>18</v>
      </c>
      <c r="N56" s="30">
        <v>2.5219449037843816E-2</v>
      </c>
      <c r="O56" s="30">
        <v>4.5280753696362586E-3</v>
      </c>
      <c r="X56" s="30">
        <v>18</v>
      </c>
      <c r="Y56" s="30">
        <v>1.0831180494676799E-2</v>
      </c>
      <c r="Z56" s="30">
        <v>5.6058981541553497E-3</v>
      </c>
      <c r="AI56" s="30">
        <v>19</v>
      </c>
      <c r="AJ56" s="30">
        <v>1.4921088089896499E-2</v>
      </c>
      <c r="AK56" s="30">
        <v>-3.3877355232401693E-3</v>
      </c>
      <c r="AU56" s="30">
        <v>19</v>
      </c>
      <c r="AV56" s="30">
        <v>2.0552420832264204E-2</v>
      </c>
      <c r="AW56" s="30">
        <v>-5.4340780009882045E-3</v>
      </c>
    </row>
    <row r="57" spans="1:49" x14ac:dyDescent="0.2">
      <c r="A57" s="30">
        <v>19</v>
      </c>
      <c r="B57" s="30">
        <v>7.529522818644932E-2</v>
      </c>
      <c r="C57" s="30">
        <v>-6.780153831917915E-2</v>
      </c>
      <c r="M57" s="30">
        <v>19</v>
      </c>
      <c r="N57" s="30">
        <v>9.2294546353887084E-3</v>
      </c>
      <c r="O57" s="30">
        <v>3.1422914373958645E-3</v>
      </c>
      <c r="X57" s="30">
        <v>19</v>
      </c>
      <c r="Y57" s="30">
        <v>1.7593706020761067E-2</v>
      </c>
      <c r="Z57" s="30">
        <v>-4.458941039088192E-3</v>
      </c>
      <c r="AI57" s="30">
        <v>20</v>
      </c>
      <c r="AJ57" s="30">
        <v>-5.5707707311185442E-3</v>
      </c>
      <c r="AK57" s="30">
        <v>1.0427905643588073E-2</v>
      </c>
      <c r="AU57" s="30">
        <v>20</v>
      </c>
      <c r="AV57" s="30">
        <v>-1.088805433504556E-3</v>
      </c>
      <c r="AW57" s="30">
        <v>3.5238121507852126E-2</v>
      </c>
    </row>
    <row r="58" spans="1:49" x14ac:dyDescent="0.2">
      <c r="A58" s="30">
        <v>20</v>
      </c>
      <c r="B58" s="30">
        <v>8.7020868319459571E-2</v>
      </c>
      <c r="C58" s="30">
        <v>-4.0349541236211622E-2</v>
      </c>
      <c r="M58" s="30">
        <v>20</v>
      </c>
      <c r="N58" s="30">
        <v>1.7964883789271642E-2</v>
      </c>
      <c r="O58" s="30">
        <v>1.3951807726903846E-2</v>
      </c>
      <c r="X58" s="30">
        <v>20</v>
      </c>
      <c r="Y58" s="30">
        <v>-1.7244017061323752E-3</v>
      </c>
      <c r="Z58" s="30">
        <v>3.3798881941338135E-2</v>
      </c>
      <c r="AI58" s="30">
        <v>21</v>
      </c>
      <c r="AJ58" s="30">
        <v>7.2993539148021921E-3</v>
      </c>
      <c r="AK58" s="30">
        <v>-7.2993539148021921E-3</v>
      </c>
      <c r="AU58" s="30">
        <v>21</v>
      </c>
      <c r="AV58" s="30">
        <v>1.2503191366970241E-2</v>
      </c>
      <c r="AW58" s="30">
        <v>6.7881413097241206E-3</v>
      </c>
    </row>
    <row r="59" spans="1:49" x14ac:dyDescent="0.2">
      <c r="A59" s="30">
        <v>21</v>
      </c>
      <c r="B59" s="30">
        <v>8.1355853890842267E-2</v>
      </c>
      <c r="C59" s="30">
        <v>-5.8616531392676474E-2</v>
      </c>
      <c r="M59" s="30">
        <v>21</v>
      </c>
      <c r="N59" s="30">
        <v>1.3744531498432001E-2</v>
      </c>
      <c r="O59" s="30">
        <v>1.5118293346587562E-2</v>
      </c>
      <c r="X59" s="30">
        <v>21</v>
      </c>
      <c r="Y59" s="30">
        <v>1.0408536381137135E-2</v>
      </c>
      <c r="Z59" s="30">
        <v>3.0853049222324784E-3</v>
      </c>
      <c r="AI59" s="30">
        <v>22</v>
      </c>
      <c r="AJ59" s="30">
        <v>-4.6026499982078656E-3</v>
      </c>
      <c r="AK59" s="30">
        <v>3.9255076453234578E-3</v>
      </c>
      <c r="AU59" s="30">
        <v>22</v>
      </c>
      <c r="AV59" s="30">
        <v>-6.6383796868272477E-5</v>
      </c>
      <c r="AW59" s="30">
        <v>1.4747201324786994E-2</v>
      </c>
    </row>
    <row r="60" spans="1:49" x14ac:dyDescent="0.2">
      <c r="A60" s="30">
        <v>22</v>
      </c>
      <c r="B60" s="30">
        <v>6.7731203169598783E-2</v>
      </c>
      <c r="C60" s="30">
        <v>-4.7507980985557072E-2</v>
      </c>
      <c r="M60" s="30">
        <v>22</v>
      </c>
      <c r="N60" s="30">
        <v>3.5943674330379937E-3</v>
      </c>
      <c r="O60" s="30">
        <v>1.6504353706452077E-2</v>
      </c>
      <c r="X60" s="30">
        <v>22</v>
      </c>
      <c r="Y60" s="30">
        <v>-8.1173386206994389E-4</v>
      </c>
      <c r="Z60" s="30">
        <v>1.411178763070269E-2</v>
      </c>
      <c r="AI60" s="30">
        <v>23</v>
      </c>
      <c r="AJ60" s="30">
        <v>2.4711046771224991E-2</v>
      </c>
      <c r="AK60" s="30">
        <v>4.557235547641366E-3</v>
      </c>
      <c r="AU60" s="30">
        <v>23</v>
      </c>
      <c r="AV60" s="30">
        <v>3.0891488303189833E-2</v>
      </c>
      <c r="AW60" s="30">
        <v>9.1616074938943269E-3</v>
      </c>
    </row>
    <row r="61" spans="1:49" x14ac:dyDescent="0.2">
      <c r="A61" s="30">
        <v>23</v>
      </c>
      <c r="B61" s="30">
        <v>0.12533320807244649</v>
      </c>
      <c r="C61" s="30">
        <v>-8.8953039655199601E-2</v>
      </c>
      <c r="M61" s="30">
        <v>23</v>
      </c>
      <c r="N61" s="30">
        <v>4.6507012477796497E-2</v>
      </c>
      <c r="O61" s="30">
        <v>3.6689385583460882E-3</v>
      </c>
      <c r="X61" s="30">
        <v>23</v>
      </c>
      <c r="Y61" s="30">
        <v>2.6822906655980527E-2</v>
      </c>
      <c r="Z61" s="30">
        <v>5.9113484791949444E-3</v>
      </c>
      <c r="AI61" s="30">
        <v>24</v>
      </c>
      <c r="AJ61" s="30">
        <v>1.5486975850264002E-2</v>
      </c>
      <c r="AK61" s="30">
        <v>1.4395789606421554E-2</v>
      </c>
      <c r="AU61" s="30">
        <v>24</v>
      </c>
      <c r="AV61" s="30">
        <v>2.1150048659495917E-2</v>
      </c>
      <c r="AW61" s="30">
        <v>8.1908597026384269E-2</v>
      </c>
    </row>
    <row r="62" spans="1:49" x14ac:dyDescent="0.2">
      <c r="A62" s="30">
        <v>24</v>
      </c>
      <c r="B62" s="30">
        <v>9.4305571998108476E-2</v>
      </c>
      <c r="C62" s="30">
        <v>-0.99057763501943896</v>
      </c>
      <c r="M62" s="30">
        <v>24</v>
      </c>
      <c r="N62" s="30">
        <v>2.3391880709697464E-2</v>
      </c>
      <c r="O62" s="30">
        <v>0.16771402327592719</v>
      </c>
      <c r="X62" s="30">
        <v>24</v>
      </c>
      <c r="Y62" s="30">
        <v>1.8127180353743437E-2</v>
      </c>
      <c r="Z62" s="30">
        <v>5.0408339893762318E-2</v>
      </c>
      <c r="AI62" s="30">
        <v>25</v>
      </c>
      <c r="AJ62" s="30">
        <v>2.0462398349583768E-2</v>
      </c>
      <c r="AK62" s="30">
        <v>-1.8331686462077081E-2</v>
      </c>
      <c r="AU62" s="30">
        <v>25</v>
      </c>
      <c r="AV62" s="30">
        <v>2.6404537528273035E-2</v>
      </c>
      <c r="AW62" s="30">
        <v>-9.4405455524781579E-2</v>
      </c>
    </row>
    <row r="63" spans="1:49" x14ac:dyDescent="0.2">
      <c r="A63" s="30">
        <v>25</v>
      </c>
      <c r="B63" s="30">
        <v>9.5537414882897242E-2</v>
      </c>
      <c r="C63" s="30">
        <v>9.1040984090757728</v>
      </c>
      <c r="M63" s="30">
        <v>25</v>
      </c>
      <c r="N63" s="30">
        <v>2.4309585511032218E-2</v>
      </c>
      <c r="O63" s="30">
        <v>-0.13591671720658091</v>
      </c>
      <c r="X63" s="30">
        <v>25</v>
      </c>
      <c r="Y63" s="30">
        <v>2.2817616134517941E-2</v>
      </c>
      <c r="Z63" s="30">
        <v>-5.6411555824313342E-2</v>
      </c>
      <c r="AI63" s="30">
        <v>26</v>
      </c>
      <c r="AJ63" s="30">
        <v>7.7065714192068036E-2</v>
      </c>
      <c r="AK63" s="30">
        <v>-1.0399131488427471E-2</v>
      </c>
      <c r="AU63" s="30">
        <v>26</v>
      </c>
      <c r="AV63" s="30">
        <v>8.6182675580040946E-2</v>
      </c>
      <c r="AW63" s="30">
        <v>-3.0046347779311533E-2</v>
      </c>
    </row>
    <row r="64" spans="1:49" x14ac:dyDescent="0.2">
      <c r="A64" s="30">
        <v>26</v>
      </c>
      <c r="B64" s="30">
        <v>0.1213005912657953</v>
      </c>
      <c r="C64" s="30">
        <v>-8.3121603794690815E-2</v>
      </c>
      <c r="M64" s="30">
        <v>26</v>
      </c>
      <c r="N64" s="30">
        <v>4.3502772366411153E-2</v>
      </c>
      <c r="O64" s="30">
        <v>-3.4493773963437842E-2</v>
      </c>
      <c r="X64" s="30">
        <v>26</v>
      </c>
      <c r="Y64" s="30">
        <v>7.6178756414437221E-2</v>
      </c>
      <c r="Z64" s="30">
        <v>-3.2555130545953104E-2</v>
      </c>
      <c r="AI64" s="30">
        <v>27</v>
      </c>
      <c r="AJ64" s="30">
        <v>-2.687344430082041E-2</v>
      </c>
      <c r="AK64" s="30">
        <v>3.9274499834826178E-3</v>
      </c>
      <c r="AU64" s="30">
        <v>27</v>
      </c>
      <c r="AV64" s="30">
        <v>-2.3586324219596506E-2</v>
      </c>
      <c r="AW64" s="30">
        <v>-2.2380690174571997E-2</v>
      </c>
    </row>
    <row r="65" spans="1:49" x14ac:dyDescent="0.2">
      <c r="A65" s="30">
        <v>27</v>
      </c>
      <c r="B65" s="30">
        <v>3.8786598247586734E-2</v>
      </c>
      <c r="C65" s="30">
        <v>-7.0474406391879574E-2</v>
      </c>
      <c r="M65" s="30">
        <v>27</v>
      </c>
      <c r="N65" s="30">
        <v>-1.7968936814340163E-2</v>
      </c>
      <c r="O65" s="30">
        <v>-1.4224059091507625E-2</v>
      </c>
      <c r="X65" s="30">
        <v>27</v>
      </c>
      <c r="Y65" s="30">
        <v>-2.1806881606311668E-2</v>
      </c>
      <c r="Z65" s="30">
        <v>-1.4805195155755346E-2</v>
      </c>
      <c r="AI65" s="30">
        <v>28</v>
      </c>
      <c r="AJ65" s="30">
        <v>-7.0262286485913402E-3</v>
      </c>
      <c r="AK65" s="30">
        <v>7.7670384552175039E-3</v>
      </c>
      <c r="AU65" s="30">
        <v>28</v>
      </c>
      <c r="AV65" s="30">
        <v>-2.6258984999486448E-3</v>
      </c>
      <c r="AW65" s="30">
        <v>1.137484053431336E-2</v>
      </c>
    </row>
    <row r="66" spans="1:49" x14ac:dyDescent="0.2">
      <c r="A66" s="30">
        <v>28</v>
      </c>
      <c r="B66" s="30">
        <v>6.6271266654119795E-2</v>
      </c>
      <c r="C66" s="30">
        <v>-4.7767394962361973E-2</v>
      </c>
      <c r="M66" s="30">
        <v>28</v>
      </c>
      <c r="N66" s="30">
        <v>2.5067362371742844E-3</v>
      </c>
      <c r="O66" s="30">
        <v>8.3406262557507767E-3</v>
      </c>
      <c r="X66" s="30">
        <v>28</v>
      </c>
      <c r="Y66" s="30">
        <v>-3.0964925978022367E-3</v>
      </c>
      <c r="Z66" s="30">
        <v>1.8089963328700503E-3</v>
      </c>
      <c r="AI66" s="30">
        <v>29</v>
      </c>
      <c r="AJ66" s="30">
        <v>4.0146656225098099E-3</v>
      </c>
      <c r="AK66" s="30">
        <v>-6.9689751204141271E-3</v>
      </c>
      <c r="AU66" s="30">
        <v>29</v>
      </c>
      <c r="AV66" s="30">
        <v>9.034268261120932E-3</v>
      </c>
      <c r="AW66" s="30">
        <v>3.814643947903356E-3</v>
      </c>
    </row>
    <row r="67" spans="1:49" x14ac:dyDescent="0.2">
      <c r="A67" s="30">
        <v>29</v>
      </c>
      <c r="B67" s="30">
        <v>6.8117405671138664E-2</v>
      </c>
      <c r="C67" s="30">
        <v>-6.5961298173414118E-2</v>
      </c>
      <c r="M67" s="30">
        <v>29</v>
      </c>
      <c r="N67" s="30">
        <v>3.8820826070485228E-3</v>
      </c>
      <c r="O67" s="30">
        <v>-7.5970594278431027E-3</v>
      </c>
      <c r="X67" s="30">
        <v>29</v>
      </c>
      <c r="Y67" s="30">
        <v>7.3119914149627702E-3</v>
      </c>
      <c r="Z67" s="30">
        <v>-1.408942800528936E-2</v>
      </c>
      <c r="AI67" s="30">
        <v>30</v>
      </c>
      <c r="AJ67" s="30">
        <v>4.0922921050023348E-2</v>
      </c>
      <c r="AK67" s="30">
        <v>9.5039581280839391E-3</v>
      </c>
      <c r="AU67" s="30">
        <v>30</v>
      </c>
      <c r="AV67" s="30">
        <v>4.8012670062448762E-2</v>
      </c>
      <c r="AW67" s="30">
        <v>6.1676093902405665E-3</v>
      </c>
    </row>
    <row r="68" spans="1:49" x14ac:dyDescent="0.2">
      <c r="A68" s="30">
        <v>30</v>
      </c>
      <c r="B68" s="30">
        <v>0.12107139234561901</v>
      </c>
      <c r="C68" s="30">
        <v>-4.9686701374063363E-2</v>
      </c>
      <c r="M68" s="30">
        <v>30</v>
      </c>
      <c r="N68" s="30">
        <v>4.3332022547498489E-2</v>
      </c>
      <c r="O68" s="30">
        <v>1.8529232405060297E-2</v>
      </c>
      <c r="X68" s="30">
        <v>30</v>
      </c>
      <c r="Y68" s="30">
        <v>4.2106182639294484E-2</v>
      </c>
      <c r="Z68" s="30">
        <v>8.5454377217740324E-3</v>
      </c>
      <c r="AI68" s="30">
        <v>31</v>
      </c>
      <c r="AJ68" s="30">
        <v>3.2095518020141892E-3</v>
      </c>
      <c r="AK68" s="30">
        <v>-1.1671148653701537E-2</v>
      </c>
      <c r="AU68" s="30">
        <v>31</v>
      </c>
      <c r="AV68" s="30">
        <v>8.1839964282321188E-3</v>
      </c>
      <c r="AW68" s="30">
        <v>5.5469370409129935E-3</v>
      </c>
    </row>
    <row r="69" spans="1:49" x14ac:dyDescent="0.2">
      <c r="A69" s="30">
        <v>31</v>
      </c>
      <c r="B69" s="30">
        <v>6.9900404285214282E-2</v>
      </c>
      <c r="C69" s="30">
        <v>-9.2627658770980906E-2</v>
      </c>
      <c r="M69" s="30">
        <v>31</v>
      </c>
      <c r="N69" s="30">
        <v>5.2103903069310505E-3</v>
      </c>
      <c r="O69" s="30">
        <v>-3.6644952335572085E-2</v>
      </c>
      <c r="X69" s="30">
        <v>31</v>
      </c>
      <c r="Y69" s="30">
        <v>6.5529936269829517E-3</v>
      </c>
      <c r="Z69" s="30">
        <v>-1.705562267645503E-2</v>
      </c>
      <c r="AI69" s="30">
        <v>32</v>
      </c>
      <c r="AJ69" s="30">
        <v>2.1674679800811534E-2</v>
      </c>
      <c r="AK69" s="30">
        <v>-1.1573650127998967E-2</v>
      </c>
      <c r="AU69" s="30">
        <v>32</v>
      </c>
      <c r="AV69" s="30">
        <v>2.7684814608696286E-2</v>
      </c>
      <c r="AW69" s="30">
        <v>-1.6948740456676735E-3</v>
      </c>
    </row>
    <row r="70" spans="1:49" x14ac:dyDescent="0.2">
      <c r="A70" s="30">
        <v>32</v>
      </c>
      <c r="B70" s="30">
        <v>9.2795110588790669E-2</v>
      </c>
      <c r="C70" s="30">
        <v>-5.8145975114782505E-2</v>
      </c>
      <c r="M70" s="30">
        <v>32</v>
      </c>
      <c r="N70" s="30">
        <v>2.2266609212269833E-2</v>
      </c>
      <c r="O70" s="30">
        <v>-6.2008385141873457E-4</v>
      </c>
      <c r="X70" s="30">
        <v>32</v>
      </c>
      <c r="Y70" s="30">
        <v>2.3960459439983029E-2</v>
      </c>
      <c r="Z70" s="30">
        <v>2.3733263772781725E-3</v>
      </c>
      <c r="AI70" s="30">
        <v>33</v>
      </c>
      <c r="AJ70" s="30">
        <v>1.1077881512504998E-2</v>
      </c>
      <c r="AK70" s="30">
        <v>-8.7414925527127298E-3</v>
      </c>
      <c r="AU70" s="30">
        <v>33</v>
      </c>
      <c r="AV70" s="30">
        <v>1.6493652720797176E-2</v>
      </c>
      <c r="AW70" s="30">
        <v>-5.4426474192735899E-3</v>
      </c>
    </row>
    <row r="71" spans="1:49" x14ac:dyDescent="0.2">
      <c r="A71" s="30">
        <v>33</v>
      </c>
      <c r="B71" s="30">
        <v>7.1834484928937042E-2</v>
      </c>
      <c r="C71" s="30">
        <v>-7.4087355080538847E-2</v>
      </c>
      <c r="M71" s="30">
        <v>33</v>
      </c>
      <c r="N71" s="30">
        <v>6.6512518931205553E-3</v>
      </c>
      <c r="O71" s="30">
        <v>-4.16104917444283E-3</v>
      </c>
      <c r="X71" s="30">
        <v>33</v>
      </c>
      <c r="Y71" s="30">
        <v>1.397063408144947E-2</v>
      </c>
      <c r="Z71" s="30">
        <v>-1.0135521952187339E-2</v>
      </c>
      <c r="AI71" s="30">
        <v>34</v>
      </c>
      <c r="AJ71" s="30">
        <v>8.2036143743323992E-2</v>
      </c>
      <c r="AK71" s="30">
        <v>-1.0249672380657188E-2</v>
      </c>
      <c r="AU71" s="30">
        <v>34</v>
      </c>
      <c r="AV71" s="30">
        <v>9.1431891451393771E-2</v>
      </c>
      <c r="AW71" s="30">
        <v>-1.5037533704529787E-2</v>
      </c>
    </row>
    <row r="72" spans="1:49" x14ac:dyDescent="0.2">
      <c r="A72" s="30">
        <v>34</v>
      </c>
      <c r="B72" s="30">
        <v>0.16728980432858181</v>
      </c>
      <c r="C72" s="30">
        <v>-9.8985315424166498E-2</v>
      </c>
      <c r="M72" s="30">
        <v>34</v>
      </c>
      <c r="N72" s="30">
        <v>7.7764058573023098E-2</v>
      </c>
      <c r="O72" s="30">
        <v>-8.9425718724314707E-3</v>
      </c>
      <c r="X72" s="30">
        <v>34</v>
      </c>
      <c r="Y72" s="30">
        <v>8.0864485237711489E-2</v>
      </c>
      <c r="Z72" s="30">
        <v>-1.0964120884885062E-2</v>
      </c>
      <c r="AI72" s="30">
        <v>35</v>
      </c>
      <c r="AJ72" s="30">
        <v>1.2881539371985858E-2</v>
      </c>
      <c r="AK72" s="30">
        <v>1.0175596838645466E-2</v>
      </c>
      <c r="AU72" s="30">
        <v>35</v>
      </c>
      <c r="AV72" s="30">
        <v>1.8398475908580778E-2</v>
      </c>
      <c r="AW72" s="30">
        <v>-3.6565960282802221E-2</v>
      </c>
    </row>
    <row r="73" spans="1:49" x14ac:dyDescent="0.2">
      <c r="A73" s="30">
        <v>35</v>
      </c>
      <c r="B73" s="30">
        <v>6.3976711882597223E-2</v>
      </c>
      <c r="C73" s="30">
        <v>-7.4018495446365726E-2</v>
      </c>
      <c r="M73" s="30">
        <v>35</v>
      </c>
      <c r="N73" s="30">
        <v>7.9732673637343391E-4</v>
      </c>
      <c r="O73" s="30">
        <v>-5.7893530986041618E-3</v>
      </c>
      <c r="X73" s="30">
        <v>35</v>
      </c>
      <c r="Y73" s="30">
        <v>1.5670980406116534E-2</v>
      </c>
      <c r="Z73" s="30">
        <v>-1.7038280098011262E-3</v>
      </c>
      <c r="AI73" s="30">
        <v>36</v>
      </c>
      <c r="AJ73" s="30">
        <v>-5.6206963872031626E-2</v>
      </c>
      <c r="AK73" s="30">
        <v>2.4591615946082737E-2</v>
      </c>
      <c r="AU73" s="30">
        <v>36</v>
      </c>
      <c r="AV73" s="30">
        <v>-5.4565130962151126E-2</v>
      </c>
      <c r="AW73" s="30">
        <v>3.3009580296836122E-2</v>
      </c>
    </row>
    <row r="74" spans="1:49" x14ac:dyDescent="0.2">
      <c r="A74" s="30">
        <v>36</v>
      </c>
      <c r="B74" s="30">
        <v>-8.0877702672669943E-3</v>
      </c>
      <c r="C74" s="30">
        <v>-6.69664299355031E-2</v>
      </c>
      <c r="M74" s="30">
        <v>36</v>
      </c>
      <c r="N74" s="30">
        <v>-5.2889650792399594E-2</v>
      </c>
      <c r="O74" s="30">
        <v>4.7775695207808326E-2</v>
      </c>
      <c r="X74" s="30">
        <v>36</v>
      </c>
      <c r="Y74" s="30">
        <v>-4.9460209497896576E-2</v>
      </c>
      <c r="Z74" s="30">
        <v>5.590427938812341E-2</v>
      </c>
      <c r="AI74" s="30">
        <v>37</v>
      </c>
      <c r="AJ74" s="30">
        <v>-4.1375561457977578E-2</v>
      </c>
      <c r="AK74" s="30">
        <v>-2.4648098352317654E-2</v>
      </c>
      <c r="AU74" s="30">
        <v>37</v>
      </c>
      <c r="AV74" s="30">
        <v>-3.8901850325450252E-2</v>
      </c>
      <c r="AW74" s="30">
        <v>-5.8462239089351872E-2</v>
      </c>
    </row>
    <row r="75" spans="1:49" x14ac:dyDescent="0.2">
      <c r="A75" s="30">
        <v>37</v>
      </c>
      <c r="B75" s="30">
        <v>4.2480862126718588E-2</v>
      </c>
      <c r="C75" s="30">
        <v>-8.8593976930809781E-2</v>
      </c>
      <c r="M75" s="30">
        <v>37</v>
      </c>
      <c r="N75" s="30">
        <v>-1.5216764649252543E-2</v>
      </c>
      <c r="O75" s="30">
        <v>-9.2155865909945553E-2</v>
      </c>
      <c r="X75" s="30">
        <v>37</v>
      </c>
      <c r="Y75" s="30">
        <v>-3.547833347200019E-2</v>
      </c>
      <c r="Z75" s="30">
        <v>-7.0484328633505788E-2</v>
      </c>
      <c r="AI75" s="30">
        <v>38</v>
      </c>
      <c r="AJ75" s="30">
        <v>1.2318626984611196E-2</v>
      </c>
      <c r="AK75" s="30">
        <v>-8.5956710269932384E-3</v>
      </c>
      <c r="AU75" s="30">
        <v>38</v>
      </c>
      <c r="AV75" s="30">
        <v>1.7803990339976039E-2</v>
      </c>
      <c r="AW75" s="30">
        <v>5.9841826961437583E-4</v>
      </c>
    </row>
    <row r="76" spans="1:49" x14ac:dyDescent="0.2">
      <c r="A76" s="30">
        <v>38</v>
      </c>
      <c r="B76" s="30">
        <v>7.0435870749889329E-2</v>
      </c>
      <c r="C76" s="30">
        <v>-4.9528546661634865E-2</v>
      </c>
      <c r="M76" s="30">
        <v>38</v>
      </c>
      <c r="N76" s="30">
        <v>5.6093049344813854E-3</v>
      </c>
      <c r="O76" s="30">
        <v>8.6482490578810075E-3</v>
      </c>
      <c r="X76" s="30">
        <v>38</v>
      </c>
      <c r="Y76" s="30">
        <v>1.5140311020040417E-2</v>
      </c>
      <c r="Z76" s="30">
        <v>-4.1690588839325832E-3</v>
      </c>
      <c r="AI76" s="30">
        <v>39</v>
      </c>
      <c r="AJ76" s="30">
        <v>5.4012683206052549E-2</v>
      </c>
      <c r="AK76" s="30">
        <v>1.4748024081081418E-4</v>
      </c>
      <c r="AU76" s="30">
        <v>39</v>
      </c>
      <c r="AV76" s="30">
        <v>6.183662361678488E-2</v>
      </c>
      <c r="AW76" s="30">
        <v>-2.4159651196264953E-4</v>
      </c>
    </row>
    <row r="77" spans="1:49" x14ac:dyDescent="0.2">
      <c r="A77" s="30">
        <v>39</v>
      </c>
      <c r="B77" s="30">
        <v>0.1920013879252172</v>
      </c>
      <c r="C77" s="30">
        <v>-0.10897618713171214</v>
      </c>
      <c r="M77" s="30">
        <v>39</v>
      </c>
      <c r="N77" s="30">
        <v>9.6173824294977422E-2</v>
      </c>
      <c r="O77" s="30">
        <v>-9.8333417401756662E-3</v>
      </c>
      <c r="X77" s="30">
        <v>39</v>
      </c>
      <c r="Y77" s="30">
        <v>5.4446177642103091E-2</v>
      </c>
      <c r="Z77" s="30">
        <v>6.6397291329255842E-3</v>
      </c>
      <c r="AI77" s="30">
        <v>40</v>
      </c>
      <c r="AJ77" s="30">
        <v>-3.2172155052888216E-2</v>
      </c>
      <c r="AK77" s="30">
        <v>-1.2117798981272215E-3</v>
      </c>
      <c r="AU77" s="30">
        <v>40</v>
      </c>
      <c r="AV77" s="30">
        <v>-2.9182234249230461E-2</v>
      </c>
      <c r="AW77" s="30">
        <v>-1.0967886167465395E-2</v>
      </c>
    </row>
    <row r="78" spans="1:49" x14ac:dyDescent="0.2">
      <c r="A78" s="30">
        <v>40</v>
      </c>
      <c r="B78" s="30">
        <v>2.9021592061104093E-2</v>
      </c>
      <c r="C78" s="30">
        <v>-6.9305329938832747E-2</v>
      </c>
      <c r="M78" s="30">
        <v>40</v>
      </c>
      <c r="N78" s="30">
        <v>-2.5243722562634206E-2</v>
      </c>
      <c r="O78" s="30">
        <v>-1.8104304634298109E-2</v>
      </c>
      <c r="X78" s="30">
        <v>40</v>
      </c>
      <c r="Y78" s="30">
        <v>-2.6802088044934985E-2</v>
      </c>
      <c r="Z78" s="30">
        <v>-1.168370143020549E-2</v>
      </c>
      <c r="AI78" s="30">
        <v>41</v>
      </c>
      <c r="AJ78" s="30">
        <v>-5.5149490920290957E-2</v>
      </c>
      <c r="AK78" s="30">
        <v>6.7740392055827062E-3</v>
      </c>
      <c r="AU78" s="30">
        <v>41</v>
      </c>
      <c r="AV78" s="30">
        <v>-5.3448345431934566E-2</v>
      </c>
      <c r="AW78" s="30">
        <v>-4.9230356581980578E-3</v>
      </c>
    </row>
    <row r="79" spans="1:49" x14ac:dyDescent="0.2">
      <c r="A79" s="30">
        <v>41</v>
      </c>
      <c r="B79" s="30">
        <v>-2.4108588765704791E-2</v>
      </c>
      <c r="C79" s="30">
        <v>-4.3242884602769233E-2</v>
      </c>
      <c r="M79" s="30">
        <v>41</v>
      </c>
      <c r="N79" s="30">
        <v>-6.4824924550830415E-2</v>
      </c>
      <c r="O79" s="30">
        <v>-4.6969788968933834E-3</v>
      </c>
      <c r="X79" s="30">
        <v>41</v>
      </c>
      <c r="Y79" s="30">
        <v>-4.8463307431645147E-2</v>
      </c>
      <c r="Z79" s="30">
        <v>1.0471645546950875E-2</v>
      </c>
      <c r="AI79" s="30">
        <v>42</v>
      </c>
      <c r="AJ79" s="30">
        <v>5.2684647549812512E-4</v>
      </c>
      <c r="AK79" s="30">
        <v>2.3696724019195833E-3</v>
      </c>
      <c r="AU79" s="30">
        <v>42</v>
      </c>
      <c r="AV79" s="30">
        <v>5.3508208982515054E-3</v>
      </c>
      <c r="AW79" s="30">
        <v>1.4996771891129303E-2</v>
      </c>
    </row>
    <row r="80" spans="1:49" x14ac:dyDescent="0.2">
      <c r="A80" s="30">
        <v>42</v>
      </c>
      <c r="B80" s="30">
        <v>9.7340470828816972E-2</v>
      </c>
      <c r="C80" s="30">
        <v>-6.0234511363864651E-2</v>
      </c>
      <c r="M80" s="30">
        <v>42</v>
      </c>
      <c r="N80" s="30">
        <v>2.5652835627648723E-2</v>
      </c>
      <c r="O80" s="30">
        <v>8.4742432952486235E-3</v>
      </c>
      <c r="X80" s="30">
        <v>42</v>
      </c>
      <c r="Y80" s="30">
        <v>4.0239507056057935E-3</v>
      </c>
      <c r="Z80" s="30">
        <v>1.1332416319346783E-2</v>
      </c>
      <c r="AI80" s="30">
        <v>43</v>
      </c>
      <c r="AJ80" s="30">
        <v>-1.3689706690763533E-2</v>
      </c>
      <c r="AK80" s="30">
        <v>-6.8777489202651518E-3</v>
      </c>
      <c r="AU80" s="30">
        <v>43</v>
      </c>
      <c r="AV80" s="30">
        <v>-9.66312422393922E-3</v>
      </c>
      <c r="AW80" s="30">
        <v>1.200017236548467E-2</v>
      </c>
    </row>
    <row r="81" spans="1:49" x14ac:dyDescent="0.2">
      <c r="A81" s="30">
        <v>43</v>
      </c>
      <c r="B81" s="30">
        <v>3.7067059842931738E-2</v>
      </c>
      <c r="C81" s="30">
        <v>-5.0329881312753788E-2</v>
      </c>
      <c r="M81" s="30">
        <v>43</v>
      </c>
      <c r="N81" s="30">
        <v>-1.9249967593116792E-2</v>
      </c>
      <c r="O81" s="30">
        <v>6.0784183539935657E-3</v>
      </c>
      <c r="X81" s="30">
        <v>43</v>
      </c>
      <c r="Y81" s="30">
        <v>-9.378293959934357E-3</v>
      </c>
      <c r="Z81" s="30">
        <v>5.8283550915721669E-3</v>
      </c>
      <c r="AI81" s="30">
        <v>44</v>
      </c>
      <c r="AJ81" s="30">
        <v>1.6476662849249629E-2</v>
      </c>
      <c r="AK81" s="30">
        <v>1.4068791893360428E-2</v>
      </c>
      <c r="AU81" s="30">
        <v>44</v>
      </c>
      <c r="AV81" s="30">
        <v>2.2195246192058104E-2</v>
      </c>
      <c r="AW81" s="30">
        <v>4.6371177263230708E-3</v>
      </c>
    </row>
    <row r="82" spans="1:49" x14ac:dyDescent="0.2">
      <c r="A82" s="30">
        <v>44</v>
      </c>
      <c r="B82" s="30">
        <v>8.5211107431910349E-2</v>
      </c>
      <c r="C82" s="30">
        <v>-6.019129233476822E-2</v>
      </c>
      <c r="M82" s="30">
        <v>44</v>
      </c>
      <c r="N82" s="30">
        <v>1.661663858992013E-2</v>
      </c>
      <c r="O82" s="30">
        <v>9.6505316003782093E-3</v>
      </c>
      <c r="X82" s="30">
        <v>44</v>
      </c>
      <c r="Y82" s="30">
        <v>1.9060179171923035E-2</v>
      </c>
      <c r="Z82" s="30">
        <v>2.4477728769097887E-3</v>
      </c>
      <c r="AI82" s="30">
        <v>45</v>
      </c>
      <c r="AJ82" s="30">
        <v>-1.5350111631381983E-2</v>
      </c>
      <c r="AK82" s="30">
        <v>-1.0055673129180672E-2</v>
      </c>
      <c r="AU82" s="30">
        <v>45</v>
      </c>
      <c r="AV82" s="30">
        <v>-1.1416659582863007E-2</v>
      </c>
      <c r="AW82" s="30">
        <v>-4.4701250090630439E-3</v>
      </c>
    </row>
    <row r="83" spans="1:49" x14ac:dyDescent="0.2">
      <c r="A83" s="30">
        <v>45</v>
      </c>
      <c r="B83" s="30">
        <v>8.0377834724749644E-2</v>
      </c>
      <c r="C83" s="30">
        <v>-7.8856932432875129E-2</v>
      </c>
      <c r="M83" s="30">
        <v>45</v>
      </c>
      <c r="N83" s="30">
        <v>1.3015921628128188E-2</v>
      </c>
      <c r="O83" s="30">
        <v>-8.6962517838852643E-3</v>
      </c>
      <c r="X83" s="30">
        <v>45</v>
      </c>
      <c r="Y83" s="30">
        <v>-1.0943592735086884E-2</v>
      </c>
      <c r="Z83" s="30">
        <v>6.0904685563764622E-3</v>
      </c>
      <c r="AI83" s="30">
        <v>46</v>
      </c>
      <c r="AJ83" s="30">
        <v>1.2005430066717424E-2</v>
      </c>
      <c r="AK83" s="30">
        <v>-1.1299161541379586E-2</v>
      </c>
      <c r="AU83" s="30">
        <v>46</v>
      </c>
      <c r="AV83" s="30">
        <v>1.7473226526644986E-2</v>
      </c>
      <c r="AW83" s="30">
        <v>-2.215967093753296E-3</v>
      </c>
    </row>
    <row r="84" spans="1:49" x14ac:dyDescent="0.2">
      <c r="A84" s="30">
        <v>46</v>
      </c>
      <c r="B84" s="30">
        <v>4.2380953754471151E-2</v>
      </c>
      <c r="C84" s="30">
        <v>-5.5813397539166032E-2</v>
      </c>
      <c r="M84" s="30">
        <v>46</v>
      </c>
      <c r="N84" s="30">
        <v>-1.5291194914700502E-2</v>
      </c>
      <c r="O84" s="30">
        <v>-7.3262938545762147E-3</v>
      </c>
      <c r="X84" s="30">
        <v>46</v>
      </c>
      <c r="Y84" s="30">
        <v>1.484505367650465E-2</v>
      </c>
      <c r="Z84" s="30">
        <v>-4.5356981080325268E-3</v>
      </c>
      <c r="AI84" s="30">
        <v>47</v>
      </c>
      <c r="AJ84" s="30">
        <v>4.9019369174619812E-2</v>
      </c>
      <c r="AK84" s="30">
        <v>3.7686735891225703E-3</v>
      </c>
      <c r="AU84" s="30">
        <v>47</v>
      </c>
      <c r="AV84" s="30">
        <v>5.6563239698120882E-2</v>
      </c>
      <c r="AW84" s="30">
        <v>1.3110313741193091E-3</v>
      </c>
    </row>
    <row r="85" spans="1:49" x14ac:dyDescent="0.2">
      <c r="A85" s="30">
        <v>47</v>
      </c>
      <c r="B85" s="30">
        <v>0.15182233313942339</v>
      </c>
      <c r="C85" s="30">
        <v>-8.1839761584841075E-2</v>
      </c>
      <c r="M85" s="30">
        <v>47</v>
      </c>
      <c r="N85" s="30">
        <v>6.6241020407947507E-2</v>
      </c>
      <c r="O85" s="30">
        <v>-5.1210773973781737E-3</v>
      </c>
      <c r="X85" s="30">
        <v>47</v>
      </c>
      <c r="Y85" s="30">
        <v>4.9738875136461094E-2</v>
      </c>
      <c r="Z85" s="30">
        <v>2.35304923287845E-2</v>
      </c>
      <c r="AI85" s="30">
        <v>48</v>
      </c>
      <c r="AJ85" s="30">
        <v>-1.1739498224746014E-2</v>
      </c>
      <c r="AK85" s="30">
        <v>4.5958115430126234E-2</v>
      </c>
      <c r="AU85" s="30">
        <v>48</v>
      </c>
      <c r="AV85" s="30">
        <v>-7.6035305556859303E-3</v>
      </c>
      <c r="AW85" s="30">
        <v>0.11770493326015903</v>
      </c>
    </row>
    <row r="86" spans="1:49" x14ac:dyDescent="0.2">
      <c r="A86" s="30">
        <v>48</v>
      </c>
      <c r="B86" s="30">
        <v>2.1165573690507984E-2</v>
      </c>
      <c r="C86" s="30">
        <v>6.1957679041030264E-3</v>
      </c>
      <c r="M86" s="30">
        <v>48</v>
      </c>
      <c r="N86" s="30">
        <v>-3.1096340511802614E-2</v>
      </c>
      <c r="O86" s="30">
        <v>2.1116805354825033E-2</v>
      </c>
      <c r="X86" s="30">
        <v>48</v>
      </c>
      <c r="Y86" s="30">
        <v>-7.5397912859949002E-3</v>
      </c>
      <c r="Z86" s="30">
        <v>7.8840495844469935E-2</v>
      </c>
      <c r="AI86" s="30">
        <v>49</v>
      </c>
      <c r="AJ86" s="30">
        <v>7.1733837836889507E-3</v>
      </c>
      <c r="AK86" s="30">
        <v>-4.6805437287228441E-2</v>
      </c>
      <c r="AU86" s="30">
        <v>49</v>
      </c>
      <c r="AV86" s="30">
        <v>1.2370155699783501E-2</v>
      </c>
      <c r="AW86" s="30">
        <v>-0.1095035900993595</v>
      </c>
    </row>
    <row r="87" spans="1:49" x14ac:dyDescent="0.2">
      <c r="A87" s="30">
        <v>49</v>
      </c>
      <c r="B87" s="30">
        <v>6.2275646525604633E-2</v>
      </c>
      <c r="C87" s="30">
        <v>-9.3493531483848036E-2</v>
      </c>
      <c r="M87" s="30">
        <v>49</v>
      </c>
      <c r="N87" s="30">
        <v>-4.6994189404449488E-4</v>
      </c>
      <c r="O87" s="30">
        <v>-4.5733262085037984E-3</v>
      </c>
      <c r="X87" s="30">
        <v>49</v>
      </c>
      <c r="Y87" s="30">
        <v>1.0289781680332694E-2</v>
      </c>
      <c r="Z87" s="30">
        <v>-8.8716312112400511E-2</v>
      </c>
      <c r="AI87" s="30">
        <v>50</v>
      </c>
      <c r="AJ87" s="30">
        <v>1.7167739025987058E-2</v>
      </c>
      <c r="AK87" s="30">
        <v>1.421905270323948E-2</v>
      </c>
      <c r="AU87" s="30">
        <v>50</v>
      </c>
      <c r="AV87" s="30">
        <v>2.2925084126151206E-2</v>
      </c>
      <c r="AW87" s="30">
        <v>-1.2506223993327979E-2</v>
      </c>
    </row>
    <row r="88" spans="1:49" x14ac:dyDescent="0.2">
      <c r="A88" s="30">
        <v>50</v>
      </c>
      <c r="B88" s="30">
        <v>0.10616251020855087</v>
      </c>
      <c r="C88" s="30">
        <v>-8.1166141025191194E-2</v>
      </c>
      <c r="M88" s="30">
        <v>50</v>
      </c>
      <c r="N88" s="30">
        <v>3.2225124996949593E-2</v>
      </c>
      <c r="O88" s="30">
        <v>-2.6940605636060697E-3</v>
      </c>
      <c r="X88" s="30">
        <v>50</v>
      </c>
      <c r="Y88" s="30">
        <v>1.971167126672569E-2</v>
      </c>
      <c r="Z88" s="30">
        <v>1.2440539978703861E-2</v>
      </c>
      <c r="AI88" s="30">
        <v>51</v>
      </c>
      <c r="AJ88" s="30">
        <v>3.3858815128455996E-2</v>
      </c>
      <c r="AK88" s="30">
        <v>-5.3301903104068099E-3</v>
      </c>
      <c r="AU88" s="30">
        <v>51</v>
      </c>
      <c r="AV88" s="30">
        <v>4.055234565023795E-2</v>
      </c>
      <c r="AW88" s="30">
        <v>5.2092989588194555E-3</v>
      </c>
    </row>
    <row r="89" spans="1:49" x14ac:dyDescent="0.2">
      <c r="A89" s="30">
        <v>51</v>
      </c>
      <c r="B89" s="30">
        <v>0.10249235685684885</v>
      </c>
      <c r="C89" s="30">
        <v>-6.2398602355192428E-2</v>
      </c>
      <c r="M89" s="30">
        <v>51</v>
      </c>
      <c r="N89" s="30">
        <v>2.949091481959458E-2</v>
      </c>
      <c r="O89" s="30">
        <v>1.3141432164602798E-2</v>
      </c>
      <c r="X89" s="30">
        <v>51</v>
      </c>
      <c r="Y89" s="30">
        <v>3.5446700921263397E-2</v>
      </c>
      <c r="Z89" s="30">
        <v>1.0445521091239029E-2</v>
      </c>
      <c r="AI89" s="30">
        <v>52</v>
      </c>
      <c r="AJ89" s="30">
        <v>-4.5085472056461122E-2</v>
      </c>
      <c r="AK89" s="30">
        <v>1.805847073626126E-2</v>
      </c>
      <c r="AU89" s="30">
        <v>52</v>
      </c>
      <c r="AV89" s="30">
        <v>-4.2819846022610686E-2</v>
      </c>
      <c r="AW89" s="30">
        <v>4.0681381232853253E-3</v>
      </c>
    </row>
    <row r="90" spans="1:49" x14ac:dyDescent="0.2">
      <c r="A90" s="30">
        <v>52</v>
      </c>
      <c r="B90" s="30">
        <v>4.504400579827432E-2</v>
      </c>
      <c r="C90" s="30">
        <v>-6.612476228786239E-2</v>
      </c>
      <c r="M90" s="30">
        <v>52</v>
      </c>
      <c r="N90" s="30">
        <v>-1.3307260374849195E-2</v>
      </c>
      <c r="O90" s="30">
        <v>-9.1831252539293917E-3</v>
      </c>
      <c r="X90" s="30">
        <v>52</v>
      </c>
      <c r="Y90" s="30">
        <v>-3.8975744479202254E-2</v>
      </c>
      <c r="Z90" s="30">
        <v>4.2253596258262499E-3</v>
      </c>
      <c r="AI90" s="30">
        <v>53</v>
      </c>
      <c r="AJ90" s="30">
        <v>4.8621009203704976E-2</v>
      </c>
      <c r="AK90" s="30">
        <v>4.4557181688215791E-3</v>
      </c>
      <c r="AU90" s="30">
        <v>53</v>
      </c>
      <c r="AV90" s="30">
        <v>5.6142536123052728E-2</v>
      </c>
      <c r="AW90" s="30">
        <v>-8.0633901788604578E-3</v>
      </c>
    </row>
    <row r="91" spans="1:49" x14ac:dyDescent="0.2">
      <c r="A91" s="30">
        <v>53</v>
      </c>
      <c r="B91" s="30">
        <v>0.12578047305570161</v>
      </c>
      <c r="C91" s="30">
        <v>-6.9077459457603685E-2</v>
      </c>
      <c r="M91" s="30">
        <v>53</v>
      </c>
      <c r="N91" s="30">
        <v>4.684021830109638E-2</v>
      </c>
      <c r="O91" s="30">
        <v>9.0353538341540265E-3</v>
      </c>
      <c r="X91" s="30">
        <v>53</v>
      </c>
      <c r="Y91" s="30">
        <v>4.9363332785743605E-2</v>
      </c>
      <c r="Z91" s="30">
        <v>-3.5701565681877517E-3</v>
      </c>
      <c r="AI91" s="30">
        <v>54</v>
      </c>
      <c r="AJ91" s="30">
        <v>-4.2419887163967655E-2</v>
      </c>
      <c r="AK91" s="30">
        <v>1.1123316329822934E-2</v>
      </c>
      <c r="AU91" s="30">
        <v>54</v>
      </c>
      <c r="AV91" s="30">
        <v>-4.0004751194321786E-2</v>
      </c>
      <c r="AW91" s="30">
        <v>-4.8685159769895625E-3</v>
      </c>
    </row>
    <row r="92" spans="1:49" x14ac:dyDescent="0.2">
      <c r="A92" s="30">
        <v>54</v>
      </c>
      <c r="B92" s="30">
        <v>4.5361535868836775E-2</v>
      </c>
      <c r="C92" s="30">
        <v>-7.2471511271820208E-2</v>
      </c>
      <c r="M92" s="30">
        <v>54</v>
      </c>
      <c r="N92" s="30">
        <v>-1.3070705150216556E-2</v>
      </c>
      <c r="O92" s="30">
        <v>-1.6251253259433239E-2</v>
      </c>
      <c r="X92" s="30">
        <v>54</v>
      </c>
      <c r="Y92" s="30">
        <v>-3.6462841352251196E-2</v>
      </c>
      <c r="Z92" s="30">
        <v>7.507336166840739E-3</v>
      </c>
      <c r="AI92" s="30">
        <v>55</v>
      </c>
      <c r="AJ92" s="30">
        <v>3.9426175790795472E-2</v>
      </c>
      <c r="AK92" s="30">
        <v>-1.7339191069723849E-2</v>
      </c>
      <c r="AU92" s="30">
        <v>55</v>
      </c>
      <c r="AV92" s="30">
        <v>4.6431973889393491E-2</v>
      </c>
      <c r="AW92" s="30">
        <v>1.9742965646349447E-2</v>
      </c>
    </row>
    <row r="93" spans="1:49" x14ac:dyDescent="0.2">
      <c r="A93" s="30">
        <v>55</v>
      </c>
      <c r="B93" s="30">
        <v>9.6869435108570545E-2</v>
      </c>
      <c r="C93" s="30">
        <v>-6.2383882468328211E-2</v>
      </c>
      <c r="M93" s="30">
        <v>55</v>
      </c>
      <c r="N93" s="30">
        <v>2.5301920955487056E-2</v>
      </c>
      <c r="O93" s="30">
        <v>9.6042388116805433E-3</v>
      </c>
      <c r="X93" s="30">
        <v>55</v>
      </c>
      <c r="Y93" s="30">
        <v>4.0695169299312425E-2</v>
      </c>
      <c r="Z93" s="30">
        <v>-4.6699229497170619E-3</v>
      </c>
      <c r="AI93" s="30">
        <v>56</v>
      </c>
      <c r="AJ93" s="30">
        <v>1.6426419170320731E-2</v>
      </c>
      <c r="AK93" s="30">
        <v>6.487711656048667E-2</v>
      </c>
      <c r="AU93" s="30">
        <v>56</v>
      </c>
      <c r="AV93" s="30">
        <v>2.2142184396462976E-2</v>
      </c>
      <c r="AW93" s="30">
        <v>-9.4638565980188424E-3</v>
      </c>
    </row>
    <row r="94" spans="1:49" x14ac:dyDescent="0.2">
      <c r="A94" s="30">
        <v>56</v>
      </c>
      <c r="B94" s="30">
        <v>0.10110435886094213</v>
      </c>
      <c r="C94" s="30">
        <v>-6.8525800188177638E-2</v>
      </c>
      <c r="M94" s="30">
        <v>56</v>
      </c>
      <c r="N94" s="30">
        <v>2.8456876760995044E-2</v>
      </c>
      <c r="O94" s="30">
        <v>-8.7933531825110794E-4</v>
      </c>
      <c r="X94" s="30">
        <v>56</v>
      </c>
      <c r="Y94" s="30">
        <v>1.9012813395561715E-2</v>
      </c>
      <c r="Z94" s="30">
        <v>-4.6126644347860325E-3</v>
      </c>
      <c r="AI94" s="30">
        <v>57</v>
      </c>
      <c r="AJ94" s="30">
        <v>-1.6032510593415192E-2</v>
      </c>
      <c r="AK94" s="30">
        <v>-4.2532847857995562E-2</v>
      </c>
      <c r="AU94" s="30">
        <v>57</v>
      </c>
      <c r="AV94" s="30">
        <v>-1.2137333606136162E-2</v>
      </c>
      <c r="AW94" s="30">
        <v>-4.9273807863735981E-2</v>
      </c>
    </row>
    <row r="95" spans="1:49" x14ac:dyDescent="0.2">
      <c r="A95" s="30">
        <v>57</v>
      </c>
      <c r="B95" s="30">
        <v>7.7000064429800064E-2</v>
      </c>
      <c r="C95" s="30">
        <v>-0.10538224433577564</v>
      </c>
      <c r="M95" s="30">
        <v>57</v>
      </c>
      <c r="N95" s="30">
        <v>1.0499532520589768E-2</v>
      </c>
      <c r="O95" s="30">
        <v>-4.6300820495174477E-2</v>
      </c>
      <c r="X95" s="30">
        <v>57</v>
      </c>
      <c r="Y95" s="30">
        <v>-1.1586904636482502E-2</v>
      </c>
      <c r="Z95" s="30">
        <v>-4.9795248768775679E-3</v>
      </c>
      <c r="AI95" s="30">
        <v>58</v>
      </c>
      <c r="AJ95" s="30">
        <v>2.7607524828949992E-3</v>
      </c>
      <c r="AK95" s="30">
        <v>1.6510659054107335E-3</v>
      </c>
      <c r="AU95" s="30">
        <v>58</v>
      </c>
      <c r="AV95" s="30">
        <v>7.7100244134034393E-3</v>
      </c>
      <c r="AW95" s="30">
        <v>-4.5927687976104282E-2</v>
      </c>
    </row>
    <row r="96" spans="1:49" x14ac:dyDescent="0.2">
      <c r="A96" s="30">
        <v>58</v>
      </c>
      <c r="B96" s="30">
        <v>7.8583548051802982E-2</v>
      </c>
      <c r="C96" s="30">
        <v>-0.11423592944849978</v>
      </c>
      <c r="M96" s="30">
        <v>58</v>
      </c>
      <c r="N96" s="30">
        <v>1.1679204490685388E-2</v>
      </c>
      <c r="O96" s="30">
        <v>-5.4434153267487691E-2</v>
      </c>
      <c r="X96" s="30">
        <v>58</v>
      </c>
      <c r="Y96" s="30">
        <v>6.129901038349185E-3</v>
      </c>
      <c r="Z96" s="30">
        <v>-2.3072416366288408E-2</v>
      </c>
      <c r="AI96" s="30">
        <v>59</v>
      </c>
      <c r="AJ96" s="30">
        <v>4.6688766706901592E-2</v>
      </c>
      <c r="AK96" s="30">
        <v>8.3927781067720739E-3</v>
      </c>
      <c r="AU96" s="30">
        <v>59</v>
      </c>
      <c r="AV96" s="30">
        <v>5.4101916116888513E-2</v>
      </c>
      <c r="AW96" s="30">
        <v>1.0751068668013911E-2</v>
      </c>
    </row>
    <row r="97" spans="1:49" x14ac:dyDescent="0.2">
      <c r="A97" s="30">
        <v>59</v>
      </c>
      <c r="B97" s="30">
        <v>0.13433890858761494</v>
      </c>
      <c r="C97" s="30">
        <v>-6.341467427945785E-2</v>
      </c>
      <c r="M97" s="30">
        <v>59</v>
      </c>
      <c r="N97" s="30">
        <v>5.3216126687252008E-2</v>
      </c>
      <c r="O97" s="30">
        <v>9.3612075268638129E-3</v>
      </c>
      <c r="X97" s="30">
        <v>59</v>
      </c>
      <c r="Y97" s="30">
        <v>4.7541767010097671E-2</v>
      </c>
      <c r="Z97" s="30">
        <v>1.3631926388555787E-3</v>
      </c>
      <c r="AI97" s="30">
        <v>60</v>
      </c>
      <c r="AJ97" s="30">
        <v>-2.1485380809509933E-2</v>
      </c>
      <c r="AK97" s="30">
        <v>3.0468361107554274E-2</v>
      </c>
      <c r="AU97" s="30">
        <v>60</v>
      </c>
      <c r="AV97" s="30">
        <v>-1.7896049746780173E-2</v>
      </c>
      <c r="AW97" s="30">
        <v>7.9997574095657123E-2</v>
      </c>
    </row>
    <row r="98" spans="1:49" x14ac:dyDescent="0.2">
      <c r="A98" s="30">
        <v>60</v>
      </c>
      <c r="B98" s="30">
        <v>1.4372048774562246E-2</v>
      </c>
      <c r="C98" s="30">
        <v>4.8927659648402261E-2</v>
      </c>
      <c r="M98" s="30">
        <v>60</v>
      </c>
      <c r="N98" s="30">
        <v>-3.6157416490189088E-2</v>
      </c>
      <c r="O98" s="30">
        <v>3.7042203134946307E-2</v>
      </c>
      <c r="X98" s="30">
        <v>60</v>
      </c>
      <c r="Y98" s="30">
        <v>-1.6727440454895343E-2</v>
      </c>
      <c r="Z98" s="30">
        <v>7.6220983900602682E-2</v>
      </c>
      <c r="AI98" s="30">
        <v>61</v>
      </c>
      <c r="AJ98" s="30">
        <v>2.9219454849585803E-2</v>
      </c>
      <c r="AK98" s="30">
        <v>-3.8913681298206416E-2</v>
      </c>
      <c r="AU98" s="30">
        <v>61</v>
      </c>
      <c r="AV98" s="30">
        <v>3.5652768388828901E-2</v>
      </c>
      <c r="AW98" s="30">
        <v>-7.1493540684109388E-2</v>
      </c>
    </row>
    <row r="99" spans="1:49" x14ac:dyDescent="0.2">
      <c r="A99" s="30">
        <v>61</v>
      </c>
      <c r="B99" s="30">
        <v>0.10378541392133861</v>
      </c>
      <c r="C99" s="30">
        <v>-0.1423610252745639</v>
      </c>
      <c r="M99" s="30">
        <v>61</v>
      </c>
      <c r="N99" s="30">
        <v>3.0454223282983202E-2</v>
      </c>
      <c r="O99" s="30">
        <v>-7.5859188278416118E-4</v>
      </c>
      <c r="X99" s="30">
        <v>61</v>
      </c>
      <c r="Y99" s="30">
        <v>3.1073078087244403E-2</v>
      </c>
      <c r="Z99" s="30">
        <v>-5.6906204524367947E-2</v>
      </c>
      <c r="AI99" s="30">
        <v>62</v>
      </c>
      <c r="AJ99" s="30">
        <v>1.2049849330735047E-2</v>
      </c>
      <c r="AK99" s="30">
        <v>1.9488672517736789E-2</v>
      </c>
      <c r="AU99" s="30">
        <v>62</v>
      </c>
      <c r="AV99" s="30">
        <v>1.7520137221841585E-2</v>
      </c>
      <c r="AW99" s="30">
        <v>2.3477688343051258E-2</v>
      </c>
    </row>
    <row r="100" spans="1:49" x14ac:dyDescent="0.2">
      <c r="A100" s="30">
        <v>62</v>
      </c>
      <c r="B100" s="30">
        <v>0.11150506506649156</v>
      </c>
      <c r="C100" s="30">
        <v>-8.7188974190477733E-2</v>
      </c>
      <c r="M100" s="30">
        <v>62</v>
      </c>
      <c r="N100" s="30">
        <v>3.620524965819423E-2</v>
      </c>
      <c r="O100" s="30">
        <v>-1.4235481561302013E-2</v>
      </c>
      <c r="X100" s="30">
        <v>62</v>
      </c>
      <c r="Y100" s="30">
        <v>1.4886928654023125E-2</v>
      </c>
      <c r="Z100" s="30">
        <v>4.0710668353019612E-3</v>
      </c>
      <c r="AI100" s="30">
        <v>63</v>
      </c>
      <c r="AJ100" s="30">
        <v>3.5292911047948357E-2</v>
      </c>
      <c r="AK100" s="30">
        <v>3.8757795761867261E-3</v>
      </c>
      <c r="AU100" s="30">
        <v>63</v>
      </c>
      <c r="AV100" s="30">
        <v>4.2066878546039577E-2</v>
      </c>
      <c r="AW100" s="30">
        <v>-2.8880094915202326E-2</v>
      </c>
    </row>
    <row r="101" spans="1:49" x14ac:dyDescent="0.2">
      <c r="A101" s="30">
        <v>63</v>
      </c>
      <c r="B101" s="30">
        <v>0.13464184821158209</v>
      </c>
      <c r="C101" s="30">
        <v>-0.10971974931395234</v>
      </c>
      <c r="M101" s="30">
        <v>63</v>
      </c>
      <c r="N101" s="30">
        <v>5.3441812244121464E-2</v>
      </c>
      <c r="O101" s="30">
        <v>-4.1191474311459073E-2</v>
      </c>
      <c r="X101" s="30">
        <v>63</v>
      </c>
      <c r="Y101" s="30">
        <v>3.6798653406659221E-2</v>
      </c>
      <c r="Z101" s="30">
        <v>-1.3776473772580844E-2</v>
      </c>
      <c r="AI101" s="30">
        <v>64</v>
      </c>
      <c r="AJ101" s="30">
        <v>4.987226241553204E-2</v>
      </c>
      <c r="AK101" s="30">
        <v>1.3882071652221023E-3</v>
      </c>
      <c r="AU101" s="30">
        <v>64</v>
      </c>
      <c r="AV101" s="30">
        <v>5.7463970850347906E-2</v>
      </c>
      <c r="AW101" s="30">
        <v>6.6146950029007112E-3</v>
      </c>
    </row>
    <row r="102" spans="1:49" x14ac:dyDescent="0.2">
      <c r="A102" s="30">
        <v>64</v>
      </c>
      <c r="B102" s="30">
        <v>0.11285102306551184</v>
      </c>
      <c r="C102" s="30">
        <v>-5.6084364578343843E-2</v>
      </c>
      <c r="M102" s="30">
        <v>64</v>
      </c>
      <c r="N102" s="30">
        <v>3.7207968538457634E-2</v>
      </c>
      <c r="O102" s="30">
        <v>2.3355819783472245E-2</v>
      </c>
      <c r="X102" s="30">
        <v>64</v>
      </c>
      <c r="Y102" s="30">
        <v>5.0542915592302257E-2</v>
      </c>
      <c r="Z102" s="30">
        <v>2.0346594778526683E-3</v>
      </c>
      <c r="AI102" s="30">
        <v>65</v>
      </c>
      <c r="AJ102" s="30">
        <v>-3.7297931348052385E-2</v>
      </c>
      <c r="AK102" s="30">
        <v>1.1111275555246283E-2</v>
      </c>
      <c r="AU102" s="30">
        <v>65</v>
      </c>
      <c r="AV102" s="30">
        <v>-3.4595510104791283E-2</v>
      </c>
      <c r="AW102" s="30">
        <v>3.506344042388726E-2</v>
      </c>
    </row>
    <row r="103" spans="1:49" x14ac:dyDescent="0.2">
      <c r="A103" s="30">
        <v>65</v>
      </c>
      <c r="B103" s="30">
        <v>2.2766609382129314E-2</v>
      </c>
      <c r="C103" s="30">
        <v>-3.1760676204033715E-2</v>
      </c>
      <c r="M103" s="30">
        <v>65</v>
      </c>
      <c r="N103" s="30">
        <v>-2.9903592508422977E-2</v>
      </c>
      <c r="O103" s="30">
        <v>1.5910414999524586E-2</v>
      </c>
      <c r="X103" s="30">
        <v>65</v>
      </c>
      <c r="Y103" s="30">
        <v>-3.163426552179667E-2</v>
      </c>
      <c r="Z103" s="30">
        <v>1.6447617841015297E-2</v>
      </c>
      <c r="AI103" s="30">
        <v>66</v>
      </c>
      <c r="AJ103" s="30">
        <v>5.9466145459355066E-2</v>
      </c>
      <c r="AK103" s="30">
        <v>3.1425456402127266E-3</v>
      </c>
      <c r="AU103" s="30">
        <v>66</v>
      </c>
      <c r="AV103" s="30">
        <v>6.7595965001399361E-2</v>
      </c>
      <c r="AW103" s="30">
        <v>6.2732590117246523E-3</v>
      </c>
    </row>
    <row r="104" spans="1:49" x14ac:dyDescent="0.2">
      <c r="A104" s="30">
        <v>66</v>
      </c>
      <c r="B104" s="30">
        <v>0.14205109926345261</v>
      </c>
      <c r="C104" s="30">
        <v>-6.2675469981537169E-2</v>
      </c>
      <c r="M104" s="30">
        <v>66</v>
      </c>
      <c r="N104" s="30">
        <v>5.8961595122732739E-2</v>
      </c>
      <c r="O104" s="30">
        <v>1.672217549705985E-2</v>
      </c>
      <c r="X104" s="30">
        <v>66</v>
      </c>
      <c r="Y104" s="30">
        <v>5.9587271586484788E-2</v>
      </c>
      <c r="Z104" s="30">
        <v>5.5798535482712991E-3</v>
      </c>
      <c r="AI104" s="30">
        <v>67</v>
      </c>
      <c r="AJ104" s="30">
        <v>-1.8783391886845663E-2</v>
      </c>
      <c r="AK104" s="30">
        <v>8.4561871147990353E-3</v>
      </c>
      <c r="AU104" s="30">
        <v>67</v>
      </c>
      <c r="AV104" s="30">
        <v>-1.5042509023426617E-2</v>
      </c>
      <c r="AW104" s="30">
        <v>1.9585730855906078E-2</v>
      </c>
    </row>
    <row r="105" spans="1:49" x14ac:dyDescent="0.2">
      <c r="A105" s="30">
        <v>67</v>
      </c>
      <c r="B105" s="30">
        <v>4.5882908385839458E-2</v>
      </c>
      <c r="C105" s="30">
        <v>-6.7759560617547107E-2</v>
      </c>
      <c r="M105" s="30">
        <v>67</v>
      </c>
      <c r="N105" s="30">
        <v>-1.2682290306046394E-2</v>
      </c>
      <c r="O105" s="30">
        <v>-1.0713071183480862E-2</v>
      </c>
      <c r="X105" s="30">
        <v>67</v>
      </c>
      <c r="Y105" s="30">
        <v>-1.4180218480509536E-2</v>
      </c>
      <c r="Z105" s="30">
        <v>5.4751255853714362E-3</v>
      </c>
      <c r="AI105" s="30">
        <v>68</v>
      </c>
      <c r="AJ105" s="30">
        <v>2.1160567410451275E-2</v>
      </c>
      <c r="AK105" s="30">
        <v>2.1141276705998718E-2</v>
      </c>
      <c r="AU105" s="30">
        <v>68</v>
      </c>
      <c r="AV105" s="30">
        <v>2.71418661791272E-2</v>
      </c>
      <c r="AW105" s="30">
        <v>1.3846108513978911E-2</v>
      </c>
    </row>
    <row r="106" spans="1:49" x14ac:dyDescent="0.2">
      <c r="A106" s="30">
        <v>68</v>
      </c>
      <c r="B106" s="30">
        <v>0.10097551727775197</v>
      </c>
      <c r="C106" s="30">
        <v>-6.2599755250556582E-2</v>
      </c>
      <c r="M106" s="30">
        <v>68</v>
      </c>
      <c r="N106" s="30">
        <v>2.8360891679646422E-2</v>
      </c>
      <c r="O106" s="30">
        <v>1.2811853950156354E-2</v>
      </c>
      <c r="X106" s="30">
        <v>68</v>
      </c>
      <c r="Y106" s="30">
        <v>2.3475794840863064E-2</v>
      </c>
      <c r="Z106" s="30">
        <v>9.4948677217476553E-3</v>
      </c>
      <c r="AI106" s="30">
        <v>69</v>
      </c>
      <c r="AJ106" s="30">
        <v>5.2530847810493388E-3</v>
      </c>
      <c r="AK106" s="30">
        <v>-1.486836408808399E-2</v>
      </c>
      <c r="AU106" s="30">
        <v>69</v>
      </c>
      <c r="AV106" s="30">
        <v>1.0342149086179697E-2</v>
      </c>
      <c r="AW106" s="30">
        <v>1.3538188461827971E-3</v>
      </c>
    </row>
    <row r="107" spans="1:49" x14ac:dyDescent="0.2">
      <c r="A107" s="30">
        <v>69</v>
      </c>
      <c r="B107" s="30">
        <v>9.4755497436119898E-2</v>
      </c>
      <c r="C107" s="30">
        <v>-7.1915694162523539E-2</v>
      </c>
      <c r="M107" s="30">
        <v>69</v>
      </c>
      <c r="N107" s="30">
        <v>2.3727068532596256E-2</v>
      </c>
      <c r="O107" s="30">
        <v>5.3323339676772455E-3</v>
      </c>
      <c r="X107" s="30">
        <v>69</v>
      </c>
      <c r="Y107" s="30">
        <v>8.4794752886648769E-3</v>
      </c>
      <c r="Z107" s="30">
        <v>-5.3143862483347945E-3</v>
      </c>
      <c r="AI107" s="30">
        <v>70</v>
      </c>
      <c r="AJ107" s="30">
        <v>4.5725363603368187E-2</v>
      </c>
      <c r="AK107" s="30">
        <v>-2.8812793518929528E-3</v>
      </c>
      <c r="AU107" s="30">
        <v>70</v>
      </c>
      <c r="AV107" s="30">
        <v>5.3084476716645873E-2</v>
      </c>
      <c r="AW107" s="30">
        <v>-1.3283588192503998E-2</v>
      </c>
    </row>
    <row r="108" spans="1:49" x14ac:dyDescent="0.2">
      <c r="A108" s="30">
        <v>70</v>
      </c>
      <c r="B108" s="30">
        <v>0.12200172252949622</v>
      </c>
      <c r="C108" s="30">
        <v>-8.2963273763194414E-2</v>
      </c>
      <c r="M108" s="30">
        <v>70</v>
      </c>
      <c r="N108" s="30">
        <v>4.4025104828618433E-2</v>
      </c>
      <c r="O108" s="30">
        <v>-1.4720490179869206E-3</v>
      </c>
      <c r="X108" s="30">
        <v>70</v>
      </c>
      <c r="Y108" s="30">
        <v>4.6633546574799942E-2</v>
      </c>
      <c r="Z108" s="30">
        <v>-6.2978028108379575E-3</v>
      </c>
      <c r="AI108" s="30">
        <v>71</v>
      </c>
      <c r="AJ108" s="30">
        <v>8.7141673927795312E-3</v>
      </c>
      <c r="AK108" s="30">
        <v>9.8558396630088422E-3</v>
      </c>
      <c r="AU108" s="30">
        <v>71</v>
      </c>
      <c r="AV108" s="30">
        <v>1.3997360288794296E-2</v>
      </c>
      <c r="AW108" s="30">
        <v>5.4446128166872731E-3</v>
      </c>
    </row>
    <row r="109" spans="1:49" x14ac:dyDescent="0.2">
      <c r="A109" s="30">
        <v>71</v>
      </c>
      <c r="B109" s="30">
        <v>8.6354683471763435E-2</v>
      </c>
      <c r="C109" s="30">
        <v>-8.2136128014816054E-2</v>
      </c>
      <c r="M109" s="30">
        <v>71</v>
      </c>
      <c r="N109" s="30">
        <v>1.7468585892148149E-2</v>
      </c>
      <c r="O109" s="30">
        <v>-2.0925448176489204E-2</v>
      </c>
      <c r="X109" s="30">
        <v>71</v>
      </c>
      <c r="Y109" s="30">
        <v>1.1742310902021385E-2</v>
      </c>
      <c r="Z109" s="30">
        <v>7.5977626217759754E-4</v>
      </c>
      <c r="AI109" s="30">
        <v>72</v>
      </c>
      <c r="AJ109" s="30">
        <v>6.9421659178025175E-2</v>
      </c>
      <c r="AK109" s="30">
        <v>2.1363541107813966E-2</v>
      </c>
      <c r="AU109" s="30">
        <v>72</v>
      </c>
      <c r="AV109" s="30">
        <v>7.8109873322725232E-2</v>
      </c>
      <c r="AW109" s="30">
        <v>8.5940745278751507E-2</v>
      </c>
    </row>
    <row r="110" spans="1:49" x14ac:dyDescent="0.2">
      <c r="A110" s="30">
        <v>72</v>
      </c>
      <c r="B110" s="30">
        <v>0.1432892903049135</v>
      </c>
      <c r="C110" s="30">
        <v>-7.5977881476548215E-2</v>
      </c>
      <c r="M110" s="30">
        <v>72</v>
      </c>
      <c r="N110" s="30">
        <v>5.9884029207265523E-2</v>
      </c>
      <c r="O110" s="30">
        <v>-1.1563102493073997E-2</v>
      </c>
      <c r="X110" s="30">
        <v>72</v>
      </c>
      <c r="Y110" s="30">
        <v>6.897254444892531E-2</v>
      </c>
      <c r="Z110" s="30">
        <v>6.0817191124082903E-2</v>
      </c>
      <c r="AI110" s="30">
        <v>73</v>
      </c>
      <c r="AJ110" s="30">
        <v>2.0432650275543411E-2</v>
      </c>
      <c r="AK110" s="30">
        <v>-2.0432650275543411E-2</v>
      </c>
      <c r="AU110" s="30">
        <v>73</v>
      </c>
      <c r="AV110" s="30">
        <v>2.637312091512431E-2</v>
      </c>
      <c r="AW110" s="30">
        <v>-9.2006974080258347E-2</v>
      </c>
    </row>
    <row r="111" spans="1:49" x14ac:dyDescent="0.2">
      <c r="A111" s="30">
        <v>73</v>
      </c>
      <c r="B111" s="30">
        <v>7.9646964058807529E-2</v>
      </c>
      <c r="C111" s="30">
        <v>-0.10490781331513108</v>
      </c>
      <c r="M111" s="30">
        <v>73</v>
      </c>
      <c r="N111" s="30">
        <v>1.2471433749379899E-2</v>
      </c>
      <c r="O111" s="30">
        <v>-1.1261980623046317E-2</v>
      </c>
      <c r="X111" s="30">
        <v>73</v>
      </c>
      <c r="Y111" s="30">
        <v>2.2789571997380426E-2</v>
      </c>
      <c r="Z111" s="30">
        <v>-6.6643094811563733E-2</v>
      </c>
      <c r="AI111" s="30">
        <v>74</v>
      </c>
      <c r="AJ111" s="30">
        <v>2.0598446245617727E-2</v>
      </c>
      <c r="AK111" s="30">
        <v>1.8274493487224347E-3</v>
      </c>
      <c r="AU111" s="30">
        <v>74</v>
      </c>
      <c r="AV111" s="30">
        <v>2.6548216211928287E-2</v>
      </c>
      <c r="AW111" s="30">
        <v>-1.110197924160463E-2</v>
      </c>
    </row>
    <row r="112" spans="1:49" x14ac:dyDescent="0.2">
      <c r="A112" s="30">
        <v>74</v>
      </c>
      <c r="B112" s="30">
        <v>7.4713940042100191E-2</v>
      </c>
      <c r="C112" s="30">
        <v>-4.9457150726642585E-2</v>
      </c>
      <c r="M112" s="30">
        <v>74</v>
      </c>
      <c r="N112" s="30">
        <v>8.7964035315382001E-3</v>
      </c>
      <c r="O112" s="30">
        <v>1.8284186734328644E-2</v>
      </c>
      <c r="X112" s="30">
        <v>74</v>
      </c>
      <c r="Y112" s="30">
        <v>2.2945871356972722E-2</v>
      </c>
      <c r="Z112" s="30">
        <v>-8.4810515420682964E-5</v>
      </c>
      <c r="AI112" s="30">
        <v>75</v>
      </c>
      <c r="AJ112" s="30">
        <v>-8.5372150082124419E-3</v>
      </c>
      <c r="AK112" s="30">
        <v>1.4521629267358581E-3</v>
      </c>
      <c r="AU112" s="30">
        <v>75</v>
      </c>
      <c r="AV112" s="30">
        <v>-4.2216345421819644E-3</v>
      </c>
      <c r="AW112" s="30">
        <v>-3.3753014696264766E-2</v>
      </c>
    </row>
    <row r="113" spans="1:49" x14ac:dyDescent="0.2">
      <c r="A113" s="30">
        <v>75</v>
      </c>
      <c r="B113" s="30">
        <v>3.8387866844897728E-2</v>
      </c>
      <c r="C113" s="30">
        <v>-8.7247763245315385E-2</v>
      </c>
      <c r="M113" s="30">
        <v>75</v>
      </c>
      <c r="N113" s="30">
        <v>-1.8265985835127736E-2</v>
      </c>
      <c r="O113" s="30">
        <v>-3.4452233110637713E-2</v>
      </c>
      <c r="X113" s="30">
        <v>75</v>
      </c>
      <c r="Y113" s="30">
        <v>-4.5209313236386824E-3</v>
      </c>
      <c r="Z113" s="30">
        <v>-1.8325793083967916E-2</v>
      </c>
      <c r="AI113" s="30">
        <v>76</v>
      </c>
      <c r="AJ113" s="30">
        <v>1.8036180414216299E-2</v>
      </c>
      <c r="AK113" s="30">
        <v>-3.6623982609355205E-3</v>
      </c>
      <c r="AU113" s="30">
        <v>76</v>
      </c>
      <c r="AV113" s="30">
        <v>2.3842235505407896E-2</v>
      </c>
      <c r="AW113" s="30">
        <v>-2.7688207735320457E-3</v>
      </c>
    </row>
    <row r="114" spans="1:49" x14ac:dyDescent="0.2">
      <c r="A114" s="30">
        <v>76</v>
      </c>
      <c r="B114" s="30">
        <v>0.10461315906414984</v>
      </c>
      <c r="C114" s="30">
        <v>-8.3089018746637905E-2</v>
      </c>
      <c r="M114" s="30">
        <v>76</v>
      </c>
      <c r="N114" s="30">
        <v>3.1070881219818755E-2</v>
      </c>
      <c r="O114" s="30">
        <v>-6.7217477800056019E-3</v>
      </c>
      <c r="X114" s="30">
        <v>76</v>
      </c>
      <c r="Y114" s="30">
        <v>2.0530369289137419E-2</v>
      </c>
      <c r="Z114" s="30">
        <v>-1.7370261719673492E-3</v>
      </c>
      <c r="AI114" s="30">
        <v>77</v>
      </c>
      <c r="AJ114" s="30">
        <v>3.3047494759267423E-2</v>
      </c>
      <c r="AK114" s="30">
        <v>6.4402549532708991E-3</v>
      </c>
      <c r="AU114" s="30">
        <v>77</v>
      </c>
      <c r="AV114" s="30">
        <v>3.969551914967516E-2</v>
      </c>
      <c r="AW114" s="30">
        <v>-1.783707964727918E-3</v>
      </c>
    </row>
    <row r="115" spans="1:49" x14ac:dyDescent="0.2">
      <c r="A115" s="30">
        <v>77</v>
      </c>
      <c r="B115" s="30">
        <v>9.9596643999855905E-2</v>
      </c>
      <c r="C115" s="30">
        <v>-5.3360462402564979E-2</v>
      </c>
      <c r="M115" s="30">
        <v>77</v>
      </c>
      <c r="N115" s="30">
        <v>2.7333651401537082E-2</v>
      </c>
      <c r="O115" s="30">
        <v>1.7765878472261756E-2</v>
      </c>
      <c r="X115" s="30">
        <v>77</v>
      </c>
      <c r="Y115" s="30">
        <v>3.4681852088861001E-2</v>
      </c>
      <c r="Z115" s="30">
        <v>1.9579021318747308E-3</v>
      </c>
      <c r="AI115" s="30">
        <v>78</v>
      </c>
      <c r="AJ115" s="30">
        <v>-1.2549675790782535E-3</v>
      </c>
      <c r="AK115" s="30">
        <v>3.3940148309074825E-3</v>
      </c>
      <c r="AU115" s="30">
        <v>78</v>
      </c>
      <c r="AV115" s="30">
        <v>3.4690667120929955E-3</v>
      </c>
      <c r="AW115" s="30">
        <v>-1.4999684209161958E-2</v>
      </c>
    </row>
    <row r="116" spans="1:49" x14ac:dyDescent="0.2">
      <c r="A116" s="30">
        <v>78</v>
      </c>
      <c r="B116" s="30">
        <v>8.6753223688002382E-2</v>
      </c>
      <c r="C116" s="30">
        <v>-8.2821560756618687E-2</v>
      </c>
      <c r="M116" s="30">
        <v>78</v>
      </c>
      <c r="N116" s="30">
        <v>1.7765492481847035E-2</v>
      </c>
      <c r="O116" s="30">
        <v>-1.2191695060610609E-2</v>
      </c>
      <c r="X116" s="30">
        <v>78</v>
      </c>
      <c r="Y116" s="30">
        <v>2.3441969967670827E-3</v>
      </c>
      <c r="Z116" s="30">
        <v>-1.6962066552319192E-2</v>
      </c>
      <c r="AI116" s="30">
        <v>79</v>
      </c>
      <c r="AJ116" s="30">
        <v>1.7548461676971973E-2</v>
      </c>
      <c r="AK116" s="30">
        <v>5.4274105483177668E-3</v>
      </c>
      <c r="AU116" s="30">
        <v>79</v>
      </c>
      <c r="AV116" s="30">
        <v>2.3327161122017395E-2</v>
      </c>
      <c r="AW116" s="30">
        <v>3.0042212968737075E-3</v>
      </c>
    </row>
    <row r="117" spans="1:49" x14ac:dyDescent="0.2">
      <c r="A117" s="30">
        <v>79</v>
      </c>
      <c r="B117" s="30">
        <v>0.12755926347457061</v>
      </c>
      <c r="C117" s="30">
        <v>-0.10064130649507955</v>
      </c>
      <c r="M117" s="30">
        <v>79</v>
      </c>
      <c r="N117" s="30">
        <v>4.8165390957546191E-2</v>
      </c>
      <c r="O117" s="30">
        <v>-1.7886092403171246E-2</v>
      </c>
      <c r="X117" s="30">
        <v>79</v>
      </c>
      <c r="Y117" s="30">
        <v>2.0070586543765E-2</v>
      </c>
      <c r="Z117" s="30">
        <v>2.8082587534702733E-3</v>
      </c>
      <c r="AI117" s="30">
        <v>80</v>
      </c>
      <c r="AJ117" s="30">
        <v>-6.3912718814800817E-2</v>
      </c>
      <c r="AK117" s="30">
        <v>1.1593820480443717E-2</v>
      </c>
      <c r="AU117" s="30">
        <v>80</v>
      </c>
      <c r="AV117" s="30">
        <v>-6.2703093834216905E-2</v>
      </c>
      <c r="AW117" s="30">
        <v>3.6830082975815026E-3</v>
      </c>
    </row>
    <row r="118" spans="1:49" x14ac:dyDescent="0.2">
      <c r="A118" s="30">
        <v>80</v>
      </c>
      <c r="B118" s="30">
        <v>-2.3735208740772104E-2</v>
      </c>
      <c r="C118" s="30">
        <v>-5.7941534613603254E-2</v>
      </c>
      <c r="M118" s="30">
        <v>80</v>
      </c>
      <c r="N118" s="30">
        <v>-6.4546761932988139E-2</v>
      </c>
      <c r="O118" s="30">
        <v>-1.09839977079077E-2</v>
      </c>
      <c r="X118" s="30">
        <v>80</v>
      </c>
      <c r="Y118" s="30">
        <v>-5.6724587288202052E-2</v>
      </c>
      <c r="Z118" s="30">
        <v>-1.2055930562092101E-2</v>
      </c>
      <c r="AI118" s="30">
        <v>81</v>
      </c>
      <c r="AJ118" s="30">
        <v>-3.0395105032756777E-3</v>
      </c>
      <c r="AK118" s="30">
        <v>-1.5998621003374892E-2</v>
      </c>
      <c r="AU118" s="30">
        <v>81</v>
      </c>
      <c r="AV118" s="30">
        <v>1.5844305968018158E-3</v>
      </c>
      <c r="AW118" s="30">
        <v>-3.5294872809996814E-3</v>
      </c>
    </row>
    <row r="119" spans="1:49" x14ac:dyDescent="0.2">
      <c r="A119" s="30">
        <v>81</v>
      </c>
      <c r="B119" s="30">
        <v>5.6634695755156401E-2</v>
      </c>
      <c r="C119" s="30">
        <v>-6.6021405874084393E-2</v>
      </c>
      <c r="M119" s="30">
        <v>81</v>
      </c>
      <c r="N119" s="30">
        <v>-4.6723671140603117E-3</v>
      </c>
      <c r="O119" s="30">
        <v>-1.4267302731432356E-2</v>
      </c>
      <c r="X119" s="30">
        <v>81</v>
      </c>
      <c r="Y119" s="30">
        <v>6.6187072495238908E-4</v>
      </c>
      <c r="Z119" s="30">
        <v>-2.16931781076513E-3</v>
      </c>
      <c r="AI119" s="30">
        <v>82</v>
      </c>
      <c r="AJ119" s="30">
        <v>1.7457758560442172E-2</v>
      </c>
      <c r="AK119" s="30">
        <v>1.9498576967432839E-3</v>
      </c>
      <c r="AU119" s="30">
        <v>82</v>
      </c>
      <c r="AV119" s="30">
        <v>2.3231370560264222E-2</v>
      </c>
      <c r="AW119" s="30">
        <v>6.5253841147648074E-3</v>
      </c>
    </row>
    <row r="120" spans="1:49" x14ac:dyDescent="0.2">
      <c r="A120" s="30">
        <v>82</v>
      </c>
      <c r="B120" s="30">
        <v>0.11515426252895841</v>
      </c>
      <c r="C120" s="30">
        <v>-7.0048817016805959E-2</v>
      </c>
      <c r="M120" s="30">
        <v>82</v>
      </c>
      <c r="N120" s="30">
        <v>3.8923848006796713E-2</v>
      </c>
      <c r="O120" s="30">
        <v>3.2674116983618662E-3</v>
      </c>
      <c r="X120" s="30">
        <v>82</v>
      </c>
      <c r="Y120" s="30">
        <v>1.9985078801807946E-2</v>
      </c>
      <c r="Z120" s="30">
        <v>1.2260206650369053E-3</v>
      </c>
      <c r="AI120" s="30">
        <v>83</v>
      </c>
      <c r="AJ120" s="30">
        <v>4.2946869517962866E-2</v>
      </c>
      <c r="AK120" s="30">
        <v>-5.8705017359008405E-3</v>
      </c>
      <c r="AU120" s="30">
        <v>83</v>
      </c>
      <c r="AV120" s="30">
        <v>5.0150139734063723E-2</v>
      </c>
      <c r="AW120" s="30">
        <v>-3.7429958772418476E-3</v>
      </c>
    </row>
    <row r="121" spans="1:49" x14ac:dyDescent="0.2">
      <c r="A121" s="30">
        <v>83</v>
      </c>
      <c r="B121" s="30">
        <v>0.1305529183967013</v>
      </c>
      <c r="C121" s="30">
        <v>-6.2200321105632062E-2</v>
      </c>
      <c r="M121" s="30">
        <v>83</v>
      </c>
      <c r="N121" s="30">
        <v>5.0395619771223088E-2</v>
      </c>
      <c r="O121" s="30">
        <v>1.6744742054711437E-2</v>
      </c>
      <c r="X121" s="30">
        <v>83</v>
      </c>
      <c r="Y121" s="30">
        <v>4.4014201569096967E-2</v>
      </c>
      <c r="Z121" s="30">
        <v>-8.5519332466033049E-5</v>
      </c>
      <c r="AI121" s="30">
        <v>84</v>
      </c>
      <c r="AJ121" s="30">
        <v>6.3485483717388574E-2</v>
      </c>
      <c r="AK121" s="30">
        <v>5.0652548073582243E-2</v>
      </c>
      <c r="AU121" s="30">
        <v>84</v>
      </c>
      <c r="AV121" s="30">
        <v>7.184074383969391E-2</v>
      </c>
      <c r="AW121" s="30">
        <v>0.16797350291156038</v>
      </c>
    </row>
    <row r="122" spans="1:49" x14ac:dyDescent="0.2">
      <c r="A122" s="30">
        <v>84</v>
      </c>
      <c r="B122" s="30">
        <v>0.13294339050149734</v>
      </c>
      <c r="C122" s="30">
        <v>-9.6610495732962209E-3</v>
      </c>
      <c r="M122" s="30">
        <v>84</v>
      </c>
      <c r="N122" s="30">
        <v>5.2176486272233327E-2</v>
      </c>
      <c r="O122" s="30">
        <v>3.9516587280656032E-2</v>
      </c>
      <c r="X122" s="30">
        <v>84</v>
      </c>
      <c r="Y122" s="30">
        <v>6.3376386577843571E-2</v>
      </c>
      <c r="Z122" s="30">
        <v>9.9320906679926366E-2</v>
      </c>
      <c r="AI122" s="30">
        <v>85</v>
      </c>
      <c r="AJ122" s="30">
        <v>-4.5186846726346288E-3</v>
      </c>
      <c r="AK122" s="30">
        <v>-4.1668442919402505E-2</v>
      </c>
      <c r="AU122" s="30">
        <v>85</v>
      </c>
      <c r="AV122" s="30">
        <v>2.229105811100713E-5</v>
      </c>
      <c r="AW122" s="30">
        <v>-0.13398823959541437</v>
      </c>
    </row>
    <row r="123" spans="1:49" x14ac:dyDescent="0.2">
      <c r="A123" s="30">
        <v>85</v>
      </c>
      <c r="B123" s="30">
        <v>8.1339814445415895E-2</v>
      </c>
      <c r="C123" s="30">
        <v>-0.13292847353300513</v>
      </c>
      <c r="M123" s="30">
        <v>85</v>
      </c>
      <c r="N123" s="30">
        <v>1.3732582347886678E-2</v>
      </c>
      <c r="O123" s="30">
        <v>-3.0686422555762836E-2</v>
      </c>
      <c r="X123" s="30">
        <v>85</v>
      </c>
      <c r="Y123" s="30">
        <v>-7.3257797782756229E-4</v>
      </c>
      <c r="Z123" s="30">
        <v>-9.6047125979016865E-2</v>
      </c>
      <c r="AI123" s="30">
        <v>86</v>
      </c>
      <c r="AJ123" s="30">
        <v>-3.7726330231346358E-3</v>
      </c>
      <c r="AK123" s="30">
        <v>-3.6900209759314576E-3</v>
      </c>
      <c r="AU123" s="30">
        <v>86</v>
      </c>
      <c r="AV123" s="30">
        <v>8.1018798311918022E-4</v>
      </c>
      <c r="AW123" s="30">
        <v>5.0855916514201752E-3</v>
      </c>
    </row>
    <row r="124" spans="1:49" x14ac:dyDescent="0.2">
      <c r="A124" s="30">
        <v>86</v>
      </c>
      <c r="B124" s="30">
        <v>6.2664787859314758E-2</v>
      </c>
      <c r="C124" s="30">
        <v>-8.1869084137529163E-2</v>
      </c>
      <c r="M124" s="30">
        <v>86</v>
      </c>
      <c r="N124" s="30">
        <v>-1.8003733336276716E-4</v>
      </c>
      <c r="O124" s="30">
        <v>-2.2465652406778593E-2</v>
      </c>
      <c r="X124" s="30">
        <v>86</v>
      </c>
      <c r="Y124" s="30">
        <v>-2.9259344766946992E-5</v>
      </c>
      <c r="Z124" s="30">
        <v>-6.4377130735088156E-3</v>
      </c>
      <c r="AI124" s="30">
        <v>87</v>
      </c>
      <c r="AJ124" s="30">
        <v>0.13298899052954705</v>
      </c>
      <c r="AK124" s="30">
        <v>-1.5052183940583719E-3</v>
      </c>
      <c r="AU124" s="30">
        <v>87</v>
      </c>
      <c r="AV124" s="30">
        <v>0.14524263140509999</v>
      </c>
      <c r="AW124" s="30">
        <v>-8.3132782202412214E-3</v>
      </c>
    </row>
    <row r="125" spans="1:49" x14ac:dyDescent="0.2">
      <c r="A125" s="30">
        <v>87</v>
      </c>
      <c r="B125" s="30">
        <v>0.22917999831563574</v>
      </c>
      <c r="C125" s="30">
        <v>-0.1100038818102691</v>
      </c>
      <c r="M125" s="30">
        <v>87</v>
      </c>
      <c r="N125" s="30">
        <v>0.1238713413107875</v>
      </c>
      <c r="O125" s="30">
        <v>-1.7765787482198203E-3</v>
      </c>
      <c r="X125" s="30">
        <v>87</v>
      </c>
      <c r="Y125" s="30">
        <v>0.12889880910289012</v>
      </c>
      <c r="Z125" s="30">
        <v>-2.7971203657447818E-3</v>
      </c>
      <c r="AI125" s="30">
        <v>88</v>
      </c>
      <c r="AJ125" s="30">
        <v>-0.10386839965232017</v>
      </c>
      <c r="AK125" s="30">
        <v>3.0006293849229315E-3</v>
      </c>
      <c r="AU125" s="30">
        <v>88</v>
      </c>
      <c r="AV125" s="30">
        <v>-0.10489984802621977</v>
      </c>
      <c r="AW125" s="30">
        <v>2.4747213465928231E-2</v>
      </c>
    </row>
    <row r="126" spans="1:49" x14ac:dyDescent="0.2">
      <c r="A126" s="30">
        <v>88</v>
      </c>
      <c r="B126" s="30">
        <v>-3.8893554755042234E-2</v>
      </c>
      <c r="C126" s="30">
        <v>-3.9944407791701456E-2</v>
      </c>
      <c r="M126" s="30">
        <v>88</v>
      </c>
      <c r="N126" s="30">
        <v>-7.5839506396885192E-2</v>
      </c>
      <c r="O126" s="30">
        <v>8.4985602510559977E-3</v>
      </c>
      <c r="X126" s="30">
        <v>88</v>
      </c>
      <c r="Y126" s="30">
        <v>-9.4391650752888606E-2</v>
      </c>
      <c r="Z126" s="30">
        <v>1.1278278839771422E-2</v>
      </c>
      <c r="AI126" s="30">
        <v>89</v>
      </c>
      <c r="AJ126" s="30">
        <v>-7.0049243661842175E-2</v>
      </c>
      <c r="AK126" s="30">
        <v>1.362382364457404E-3</v>
      </c>
      <c r="AU126" s="30">
        <v>89</v>
      </c>
      <c r="AV126" s="30">
        <v>-6.9183810096235143E-2</v>
      </c>
      <c r="AW126" s="30">
        <v>8.5109542112577485E-3</v>
      </c>
    </row>
    <row r="127" spans="1:49" x14ac:dyDescent="0.2">
      <c r="A127" s="30">
        <v>89</v>
      </c>
      <c r="B127" s="30">
        <v>-1.5113392424074112E-2</v>
      </c>
      <c r="C127" s="30">
        <v>-5.2120945250272832E-2</v>
      </c>
      <c r="M127" s="30">
        <v>89</v>
      </c>
      <c r="N127" s="30">
        <v>-5.8123635795910289E-2</v>
      </c>
      <c r="O127" s="30">
        <v>-8.0033394198029129E-3</v>
      </c>
      <c r="X127" s="30">
        <v>89</v>
      </c>
      <c r="Y127" s="30">
        <v>-6.2509618753592136E-2</v>
      </c>
      <c r="Z127" s="30">
        <v>4.2602822880559305E-3</v>
      </c>
      <c r="AI127" s="30">
        <v>90</v>
      </c>
      <c r="AJ127" s="30">
        <v>-3.5247515468262457E-2</v>
      </c>
      <c r="AK127" s="30">
        <v>-3.5873974024192914E-3</v>
      </c>
      <c r="AU127" s="30">
        <v>90</v>
      </c>
      <c r="AV127" s="30">
        <v>-3.2430088491211123E-2</v>
      </c>
      <c r="AW127" s="30">
        <v>-6.3653667544291692E-4</v>
      </c>
    </row>
    <row r="128" spans="1:49" x14ac:dyDescent="0.2">
      <c r="A128" s="30">
        <v>90</v>
      </c>
      <c r="B128" s="30">
        <v>3.5613706400109288E-2</v>
      </c>
      <c r="C128" s="30">
        <v>-4.8709843959002228E-2</v>
      </c>
      <c r="M128" s="30">
        <v>90</v>
      </c>
      <c r="N128" s="30">
        <v>-2.0332694496834933E-2</v>
      </c>
      <c r="O128" s="30">
        <v>6.2294993384508363E-3</v>
      </c>
      <c r="X128" s="30">
        <v>90</v>
      </c>
      <c r="Y128" s="30">
        <v>-2.9701295204331211E-2</v>
      </c>
      <c r="Z128" s="30">
        <v>-8.956148737162075E-3</v>
      </c>
      <c r="AI128" s="30">
        <v>91</v>
      </c>
      <c r="AJ128" s="30">
        <v>-2.061771847867843E-2</v>
      </c>
      <c r="AK128" s="30">
        <v>6.2636284248128657E-3</v>
      </c>
      <c r="AU128" s="30">
        <v>91</v>
      </c>
      <c r="AV128" s="30">
        <v>-1.697972112145546E-2</v>
      </c>
      <c r="AW128" s="30">
        <v>9.0432008347414716E-3</v>
      </c>
    </row>
    <row r="129" spans="1:49" x14ac:dyDescent="0.2">
      <c r="A129" s="30">
        <v>91</v>
      </c>
      <c r="B129" s="30">
        <v>4.1070637591841E-2</v>
      </c>
      <c r="C129" s="30">
        <v>-5.3252529347919755E-2</v>
      </c>
      <c r="M129" s="30">
        <v>91</v>
      </c>
      <c r="N129" s="30">
        <v>-1.6267361151938158E-2</v>
      </c>
      <c r="O129" s="30">
        <v>-4.7796093475161588E-4</v>
      </c>
      <c r="X129" s="30">
        <v>91</v>
      </c>
      <c r="Y129" s="30">
        <v>-1.5909476866332022E-2</v>
      </c>
      <c r="Z129" s="30">
        <v>-6.6375983746409691E-3</v>
      </c>
      <c r="AI129" s="30">
        <v>92</v>
      </c>
      <c r="AJ129" s="30">
        <v>-1.3928284958551291E-2</v>
      </c>
      <c r="AK129" s="30">
        <v>2.5415671296609529E-2</v>
      </c>
      <c r="AU129" s="30">
        <v>92</v>
      </c>
      <c r="AV129" s="30">
        <v>-9.9150841032448044E-3</v>
      </c>
      <c r="AW129" s="30">
        <v>-2.1079529863816827E-3</v>
      </c>
    </row>
    <row r="130" spans="1:49" x14ac:dyDescent="0.2">
      <c r="A130" s="30">
        <v>92</v>
      </c>
      <c r="B130" s="30">
        <v>4.9162806856816649E-2</v>
      </c>
      <c r="C130" s="30">
        <v>-5.7395488868554306E-2</v>
      </c>
      <c r="M130" s="30">
        <v>92</v>
      </c>
      <c r="N130" s="30">
        <v>-1.023881426549399E-2</v>
      </c>
      <c r="O130" s="30">
        <v>2.1932498907295435E-3</v>
      </c>
      <c r="X130" s="30">
        <v>92</v>
      </c>
      <c r="Y130" s="30">
        <v>-9.603206727422927E-3</v>
      </c>
      <c r="Z130" s="30">
        <v>-6.3110254191814409E-3</v>
      </c>
      <c r="AI130" s="30">
        <v>93</v>
      </c>
      <c r="AJ130" s="30">
        <v>2.5556526232459298E-2</v>
      </c>
      <c r="AK130" s="30">
        <v>-1.7922677045243862E-2</v>
      </c>
      <c r="AU130" s="30">
        <v>93</v>
      </c>
      <c r="AV130" s="30">
        <v>3.1784389844404216E-2</v>
      </c>
      <c r="AW130" s="30">
        <v>4.5103978273067988E-3</v>
      </c>
    </row>
    <row r="131" spans="1:49" x14ac:dyDescent="0.2">
      <c r="A131" s="30">
        <v>93</v>
      </c>
      <c r="B131" s="30">
        <v>0.11019033634160952</v>
      </c>
      <c r="C131" s="30">
        <v>-7.1429674655748177E-2</v>
      </c>
      <c r="M131" s="30">
        <v>93</v>
      </c>
      <c r="N131" s="30">
        <v>3.5225796127085936E-2</v>
      </c>
      <c r="O131" s="30">
        <v>6.4070784423346169E-3</v>
      </c>
      <c r="X131" s="30">
        <v>93</v>
      </c>
      <c r="Y131" s="30">
        <v>2.7619957985274779E-2</v>
      </c>
      <c r="Z131" s="30">
        <v>-5.8867313703575563E-4</v>
      </c>
      <c r="AI131" s="30">
        <v>94</v>
      </c>
      <c r="AJ131" s="30">
        <v>2.3060612938247505E-2</v>
      </c>
      <c r="AK131" s="30">
        <v>-3.6052394125777772E-3</v>
      </c>
      <c r="AU131" s="30">
        <v>94</v>
      </c>
      <c r="AV131" s="30">
        <v>2.9148483321156847E-2</v>
      </c>
      <c r="AW131" s="30">
        <v>9.6808239899004236E-3</v>
      </c>
    </row>
    <row r="132" spans="1:49" x14ac:dyDescent="0.2">
      <c r="A132" s="30">
        <v>94</v>
      </c>
      <c r="B132" s="30">
        <v>6.6589531058695833E-2</v>
      </c>
      <c r="C132" s="30">
        <v>-4.4917070318197277E-2</v>
      </c>
      <c r="M132" s="30">
        <v>94</v>
      </c>
      <c r="N132" s="30">
        <v>2.7438385298286386E-3</v>
      </c>
      <c r="O132" s="30">
        <v>1.9644282224009699E-2</v>
      </c>
      <c r="X132" s="30">
        <v>94</v>
      </c>
      <c r="Y132" s="30">
        <v>2.5267007854410047E-2</v>
      </c>
      <c r="Z132" s="30">
        <v>-1.0110747558497054E-2</v>
      </c>
      <c r="AI132" s="30">
        <v>95</v>
      </c>
      <c r="AJ132" s="30">
        <v>4.4462599097855098E-2</v>
      </c>
      <c r="AK132" s="30">
        <v>-2.9228115961348264E-3</v>
      </c>
      <c r="AU132" s="30">
        <v>95</v>
      </c>
      <c r="AV132" s="30">
        <v>5.1750885038951658E-2</v>
      </c>
      <c r="AW132" s="30">
        <v>9.4613663438303103E-3</v>
      </c>
    </row>
    <row r="133" spans="1:49" x14ac:dyDescent="0.2">
      <c r="A133" s="30">
        <v>95</v>
      </c>
      <c r="B133" s="30">
        <v>0.11723775831768236</v>
      </c>
      <c r="C133" s="30">
        <v>-7.7968913194350078E-2</v>
      </c>
      <c r="M133" s="30">
        <v>95</v>
      </c>
      <c r="N133" s="30">
        <v>4.0476021674788941E-2</v>
      </c>
      <c r="O133" s="30">
        <v>-5.2208601324345988E-4</v>
      </c>
      <c r="X133" s="30">
        <v>95</v>
      </c>
      <c r="Y133" s="30">
        <v>4.5443111828773766E-2</v>
      </c>
      <c r="Z133" s="30">
        <v>4.4405877251689485E-4</v>
      </c>
      <c r="AI133" s="30">
        <v>96</v>
      </c>
      <c r="AJ133" s="30">
        <v>1.8575079828239662E-2</v>
      </c>
      <c r="AK133" s="30">
        <v>2.6800540791584924E-2</v>
      </c>
      <c r="AU133" s="30">
        <v>96</v>
      </c>
      <c r="AV133" s="30">
        <v>2.4411361237496664E-2</v>
      </c>
      <c r="AW133" s="30">
        <v>4.1688200756965117E-3</v>
      </c>
    </row>
    <row r="134" spans="1:49" x14ac:dyDescent="0.2">
      <c r="A134" s="30">
        <v>96</v>
      </c>
      <c r="B134" s="30">
        <v>0.10141565493498628</v>
      </c>
      <c r="C134" s="30">
        <v>-8.15354492362792E-2</v>
      </c>
      <c r="M134" s="30">
        <v>96</v>
      </c>
      <c r="N134" s="30">
        <v>2.8688787750062415E-2</v>
      </c>
      <c r="O134" s="30">
        <v>-9.6494969849301934E-3</v>
      </c>
      <c r="X134" s="30">
        <v>96</v>
      </c>
      <c r="Y134" s="30">
        <v>2.103840113851688E-2</v>
      </c>
      <c r="Z134" s="30">
        <v>4.2947969733010044E-2</v>
      </c>
      <c r="AI134" s="30">
        <v>97</v>
      </c>
      <c r="AJ134" s="30">
        <v>6.293497873190057E-2</v>
      </c>
      <c r="AK134" s="30">
        <v>-2.3107074722826026E-2</v>
      </c>
      <c r="AU134" s="30">
        <v>97</v>
      </c>
      <c r="AV134" s="30">
        <v>7.125936159148312E-2</v>
      </c>
      <c r="AW134" s="30">
        <v>-2.3387076548466237E-2</v>
      </c>
    </row>
    <row r="135" spans="1:49" x14ac:dyDescent="0.2">
      <c r="A135" s="30">
        <v>97</v>
      </c>
      <c r="B135" s="30">
        <v>0.16574935230384891</v>
      </c>
      <c r="C135" s="30">
        <v>-0.11852015673094063</v>
      </c>
      <c r="M135" s="30">
        <v>97</v>
      </c>
      <c r="N135" s="30">
        <v>7.6616444508940826E-2</v>
      </c>
      <c r="O135" s="30">
        <v>-1.9650429817328383E-2</v>
      </c>
      <c r="X135" s="30">
        <v>97</v>
      </c>
      <c r="Y135" s="30">
        <v>6.285741391134525E-2</v>
      </c>
      <c r="Z135" s="30">
        <v>-4.0856451622140244E-2</v>
      </c>
      <c r="AI135" s="30">
        <v>98</v>
      </c>
      <c r="AJ135" s="30">
        <v>2.8070606751339121E-2</v>
      </c>
      <c r="AK135" s="30">
        <v>-8.3121771887190374E-3</v>
      </c>
      <c r="AU135" s="30">
        <v>98</v>
      </c>
      <c r="AV135" s="30">
        <v>3.4439482573407537E-2</v>
      </c>
      <c r="AW135" s="30">
        <v>1.549489453154565E-2</v>
      </c>
    </row>
    <row r="136" spans="1:49" x14ac:dyDescent="0.2">
      <c r="A136" s="30">
        <v>98</v>
      </c>
      <c r="B136" s="30">
        <v>6.6226960914438138E-2</v>
      </c>
      <c r="C136" s="30">
        <v>-4.0519717148104872E-2</v>
      </c>
      <c r="M136" s="30">
        <v>98</v>
      </c>
      <c r="N136" s="30">
        <v>2.4737291138352373E-3</v>
      </c>
      <c r="O136" s="30">
        <v>2.2272357499642643E-2</v>
      </c>
      <c r="X136" s="30">
        <v>98</v>
      </c>
      <c r="Y136" s="30">
        <v>2.9990034742196279E-2</v>
      </c>
      <c r="Z136" s="30">
        <v>5.8213011422435755E-3</v>
      </c>
      <c r="AI136" s="30">
        <v>99</v>
      </c>
      <c r="AJ136" s="30">
        <v>3.2750214576228565E-2</v>
      </c>
      <c r="AK136" s="30">
        <v>1.9212919327176226E-2</v>
      </c>
      <c r="AU136" s="30">
        <v>99</v>
      </c>
      <c r="AV136" s="30">
        <v>3.9381564824610457E-2</v>
      </c>
      <c r="AW136" s="30">
        <v>2.7273059778808034E-3</v>
      </c>
    </row>
    <row r="137" spans="1:49" x14ac:dyDescent="0.2">
      <c r="A137" s="30">
        <v>99</v>
      </c>
      <c r="B137" s="30">
        <v>0.12284247502657525</v>
      </c>
      <c r="C137" s="30">
        <v>-8.3502840720943661E-2</v>
      </c>
      <c r="M137" s="30">
        <v>99</v>
      </c>
      <c r="N137" s="30">
        <v>4.4651453052755731E-2</v>
      </c>
      <c r="O137" s="30">
        <v>9.8818141728247641E-3</v>
      </c>
      <c r="X137" s="30">
        <v>99</v>
      </c>
      <c r="Y137" s="30">
        <v>3.4401599787145673E-2</v>
      </c>
      <c r="Z137" s="30">
        <v>2.2909321345257472E-5</v>
      </c>
      <c r="AI137" s="30">
        <v>100</v>
      </c>
      <c r="AJ137" s="30">
        <v>0.10918782501112001</v>
      </c>
      <c r="AK137" s="30">
        <v>-4.5961747186524793E-3</v>
      </c>
      <c r="AU137" s="30">
        <v>100</v>
      </c>
      <c r="AV137" s="30">
        <v>0.12010648280714777</v>
      </c>
      <c r="AW137" s="30">
        <v>7.2574714270433466E-3</v>
      </c>
    </row>
    <row r="138" spans="1:49" x14ac:dyDescent="0.2">
      <c r="A138" s="30">
        <v>100</v>
      </c>
      <c r="B138" s="30">
        <v>0.19922640790672577</v>
      </c>
      <c r="C138" s="30">
        <v>-8.3254316844460746E-2</v>
      </c>
      <c r="M138" s="30">
        <v>100</v>
      </c>
      <c r="N138" s="30">
        <v>0.10155635774030958</v>
      </c>
      <c r="O138" s="30">
        <v>2.0019790289438122E-2</v>
      </c>
      <c r="X138" s="30">
        <v>100</v>
      </c>
      <c r="Y138" s="30">
        <v>0.10646094811982192</v>
      </c>
      <c r="Z138" s="30">
        <v>1.3145266299101246E-2</v>
      </c>
      <c r="AI138" s="30">
        <v>101</v>
      </c>
      <c r="AJ138" s="30">
        <v>-4.8926442134018588E-2</v>
      </c>
      <c r="AK138" s="30">
        <v>1.5388581799721801E-3</v>
      </c>
      <c r="AU138" s="30">
        <v>101</v>
      </c>
      <c r="AV138" s="30">
        <v>-4.6876252191250842E-2</v>
      </c>
      <c r="AW138" s="30">
        <v>-2.6468079980158238E-3</v>
      </c>
    </row>
    <row r="139" spans="1:49" x14ac:dyDescent="0.2">
      <c r="A139" s="30">
        <v>101</v>
      </c>
      <c r="B139" s="30">
        <v>-1.378739302305157E-3</v>
      </c>
      <c r="C139" s="30">
        <v>-3.1795099391712087E-2</v>
      </c>
      <c r="M139" s="30">
        <v>101</v>
      </c>
      <c r="N139" s="30">
        <v>-4.7891521562709052E-2</v>
      </c>
      <c r="O139" s="30">
        <v>4.8034751701455797E-3</v>
      </c>
      <c r="X139" s="30">
        <v>101</v>
      </c>
      <c r="Y139" s="30">
        <v>-4.2596708022926005E-2</v>
      </c>
      <c r="Z139" s="30">
        <v>-3.1757562871016776E-3</v>
      </c>
      <c r="AI139" s="30">
        <v>102</v>
      </c>
      <c r="AJ139" s="30">
        <v>6.6380476062230465E-2</v>
      </c>
      <c r="AK139" s="30">
        <v>-1.6975718217693836E-3</v>
      </c>
      <c r="AU139" s="30">
        <v>102</v>
      </c>
      <c r="AV139" s="30">
        <v>7.4898113350171949E-2</v>
      </c>
      <c r="AW139" s="30">
        <v>-6.2975992111801299E-3</v>
      </c>
    </row>
    <row r="140" spans="1:49" x14ac:dyDescent="0.2">
      <c r="A140" s="30">
        <v>102</v>
      </c>
      <c r="B140" s="30">
        <v>0.17062705003871642</v>
      </c>
      <c r="C140" s="30">
        <v>-0.1041972470966997</v>
      </c>
      <c r="M140" s="30">
        <v>102</v>
      </c>
      <c r="N140" s="30">
        <v>8.0250257461893168E-2</v>
      </c>
      <c r="O140" s="30">
        <v>-1.3200589675135585E-2</v>
      </c>
      <c r="X140" s="30">
        <v>102</v>
      </c>
      <c r="Y140" s="30">
        <v>6.6105556951047278E-2</v>
      </c>
      <c r="Z140" s="30">
        <v>-7.0454504049132505E-3</v>
      </c>
      <c r="AI140" s="30">
        <v>103</v>
      </c>
      <c r="AJ140" s="30">
        <v>-6.458253645715592E-2</v>
      </c>
      <c r="AK140" s="30">
        <v>3.8293262921016147E-3</v>
      </c>
      <c r="AU140" s="30">
        <v>103</v>
      </c>
      <c r="AV140" s="30">
        <v>-6.3410480864433252E-2</v>
      </c>
      <c r="AW140" s="30">
        <v>-7.8611386981651543E-4</v>
      </c>
    </row>
    <row r="141" spans="1:49" x14ac:dyDescent="0.2">
      <c r="A141" s="30">
        <v>103</v>
      </c>
      <c r="B141" s="30">
        <v>-1.2155823830029E-2</v>
      </c>
      <c r="C141" s="30">
        <v>-5.0678956459989766E-2</v>
      </c>
      <c r="M141" s="30">
        <v>103</v>
      </c>
      <c r="N141" s="30">
        <v>-5.5920290765023889E-2</v>
      </c>
      <c r="O141" s="30">
        <v>-8.9308972575682655E-3</v>
      </c>
      <c r="X141" s="30">
        <v>103</v>
      </c>
      <c r="Y141" s="30">
        <v>-5.7356038514047872E-2</v>
      </c>
      <c r="Z141" s="30">
        <v>3.8598890331563301E-3</v>
      </c>
      <c r="AI141" s="30">
        <v>104</v>
      </c>
      <c r="AJ141" s="30">
        <v>-7.0890736712584251E-2</v>
      </c>
      <c r="AK141" s="30">
        <v>-2.3073149043622287E-3</v>
      </c>
      <c r="AU141" s="30">
        <v>104</v>
      </c>
      <c r="AV141" s="30">
        <v>-7.0072501633261786E-2</v>
      </c>
      <c r="AW141" s="30">
        <v>5.5563726010036674E-3</v>
      </c>
    </row>
    <row r="142" spans="1:49" x14ac:dyDescent="0.2">
      <c r="A142" s="30">
        <v>104</v>
      </c>
      <c r="B142" s="30">
        <v>-5.3237711418787331E-2</v>
      </c>
      <c r="C142" s="30">
        <v>-2.287250834277485E-2</v>
      </c>
      <c r="M142" s="30">
        <v>104</v>
      </c>
      <c r="N142" s="30">
        <v>-8.6525691789492418E-2</v>
      </c>
      <c r="O142" s="30">
        <v>6.4333942937082472E-3</v>
      </c>
      <c r="X142" s="30">
        <v>104</v>
      </c>
      <c r="Y142" s="30">
        <v>-6.3302912009594661E-2</v>
      </c>
      <c r="Z142" s="30">
        <v>-5.5404874229139506E-3</v>
      </c>
      <c r="AI142" s="30">
        <v>105</v>
      </c>
      <c r="AJ142" s="30">
        <v>4.0656494818018404E-2</v>
      </c>
      <c r="AK142" s="30">
        <v>-3.6131729302866941E-2</v>
      </c>
      <c r="AU142" s="30">
        <v>105</v>
      </c>
      <c r="AV142" s="30">
        <v>4.7731300255038106E-2</v>
      </c>
      <c r="AW142" s="30">
        <v>-7.7599383146460255E-3</v>
      </c>
    </row>
    <row r="143" spans="1:49" x14ac:dyDescent="0.2">
      <c r="A143" s="30">
        <v>105</v>
      </c>
      <c r="B143" s="30">
        <v>8.9538164200662199E-2</v>
      </c>
      <c r="C143" s="30">
        <v>-6.7249152775184076E-2</v>
      </c>
      <c r="M143" s="30">
        <v>105</v>
      </c>
      <c r="N143" s="30">
        <v>1.9840232135303622E-2</v>
      </c>
      <c r="O143" s="30">
        <v>3.0863982879182281E-3</v>
      </c>
      <c r="X143" s="30">
        <v>105</v>
      </c>
      <c r="Y143" s="30">
        <v>4.1855017008294554E-2</v>
      </c>
      <c r="Z143" s="30">
        <v>-2.6916234179655274E-4</v>
      </c>
      <c r="AI143" s="30">
        <v>106</v>
      </c>
      <c r="AJ143" s="30">
        <v>6.8588775466914692E-2</v>
      </c>
      <c r="AK143" s="30">
        <v>-7.3642977727236547E-3</v>
      </c>
      <c r="AU143" s="30">
        <v>106</v>
      </c>
      <c r="AV143" s="30">
        <v>7.7230274014402328E-2</v>
      </c>
      <c r="AW143" s="30">
        <v>5.8774633637578011E-3</v>
      </c>
    </row>
    <row r="144" spans="1:49" x14ac:dyDescent="0.2">
      <c r="A144" s="30">
        <v>106</v>
      </c>
      <c r="B144" s="30">
        <v>0.1561884245535109</v>
      </c>
      <c r="C144" s="30">
        <v>-7.9321896535029413E-2</v>
      </c>
      <c r="M144" s="30">
        <v>106</v>
      </c>
      <c r="N144" s="30">
        <v>6.9493694189037433E-2</v>
      </c>
      <c r="O144" s="30">
        <v>2.1348513203076139E-2</v>
      </c>
      <c r="X144" s="30">
        <v>106</v>
      </c>
      <c r="Y144" s="30">
        <v>6.8187367399066529E-2</v>
      </c>
      <c r="Z144" s="30">
        <v>5.461359463075216E-3</v>
      </c>
      <c r="AI144" s="30">
        <v>107</v>
      </c>
      <c r="AJ144" s="30">
        <v>4.9885237854912168E-2</v>
      </c>
      <c r="AK144" s="30">
        <v>5.5601095094526265E-4</v>
      </c>
      <c r="AU144" s="30">
        <v>107</v>
      </c>
      <c r="AV144" s="30">
        <v>5.7477674068878534E-2</v>
      </c>
      <c r="AW144" s="30">
        <v>-1.2225165325019646E-2</v>
      </c>
    </row>
    <row r="145" spans="1:49" x14ac:dyDescent="0.2">
      <c r="A145" s="30">
        <v>107</v>
      </c>
      <c r="B145" s="30">
        <v>0.11218624540859642</v>
      </c>
      <c r="C145" s="30">
        <v>-7.1579558971909013E-2</v>
      </c>
      <c r="M145" s="30">
        <v>107</v>
      </c>
      <c r="N145" s="30">
        <v>3.6712718977734676E-2</v>
      </c>
      <c r="O145" s="30">
        <v>6.2483932332176584E-3</v>
      </c>
      <c r="X145" s="30">
        <v>107</v>
      </c>
      <c r="Y145" s="30">
        <v>5.0555147812811799E-2</v>
      </c>
      <c r="Z145" s="30">
        <v>-3.1334564026007788E-3</v>
      </c>
      <c r="AI145" s="30">
        <v>108</v>
      </c>
      <c r="AJ145" s="30">
        <v>-3.2140607719818373E-2</v>
      </c>
      <c r="AK145" s="30">
        <v>-1.0129832899448396E-2</v>
      </c>
      <c r="AU145" s="30">
        <v>108</v>
      </c>
      <c r="AV145" s="30">
        <v>-2.9148917458449827E-2</v>
      </c>
      <c r="AW145" s="30">
        <v>-2.7569199418399117E-3</v>
      </c>
    </row>
    <row r="146" spans="1:49" x14ac:dyDescent="0.2">
      <c r="A146" s="30">
        <v>108</v>
      </c>
      <c r="B146" s="30">
        <v>1.239446426443138E-2</v>
      </c>
      <c r="C146" s="30">
        <v>-6.4562133284523454E-2</v>
      </c>
      <c r="M146" s="30">
        <v>108</v>
      </c>
      <c r="N146" s="30">
        <v>-3.7630687815942247E-2</v>
      </c>
      <c r="O146" s="30">
        <v>-1.3164285919000436E-2</v>
      </c>
      <c r="X146" s="30">
        <v>108</v>
      </c>
      <c r="Y146" s="30">
        <v>-2.6772347708342661E-2</v>
      </c>
      <c r="Z146" s="30">
        <v>-9.1144951531660114E-3</v>
      </c>
      <c r="AI146" s="30">
        <v>109</v>
      </c>
      <c r="AJ146" s="30">
        <v>6.0215497753441274E-2</v>
      </c>
      <c r="AK146" s="30">
        <v>-1.8705984073546192E-2</v>
      </c>
      <c r="AU146" s="30">
        <v>109</v>
      </c>
      <c r="AV146" s="30">
        <v>6.8387347700779547E-2</v>
      </c>
      <c r="AW146" s="30">
        <v>-5.2119133402955403E-3</v>
      </c>
    </row>
    <row r="147" spans="1:49" x14ac:dyDescent="0.2">
      <c r="A147" s="30">
        <v>109</v>
      </c>
      <c r="B147" s="30">
        <v>9.4775485869125153E-2</v>
      </c>
      <c r="C147" s="30">
        <v>-4.5650379181620016E-2</v>
      </c>
      <c r="M147" s="30">
        <v>109</v>
      </c>
      <c r="N147" s="30">
        <v>2.374195962071033E-2</v>
      </c>
      <c r="O147" s="30">
        <v>2.5687624843634536E-2</v>
      </c>
      <c r="X147" s="30">
        <v>109</v>
      </c>
      <c r="Y147" s="30">
        <v>6.0293701806846567E-2</v>
      </c>
      <c r="Z147" s="30">
        <v>-8.9320615005525905E-3</v>
      </c>
      <c r="AI147" s="30">
        <v>110</v>
      </c>
      <c r="AJ147" s="30">
        <v>3.8645083952589976E-2</v>
      </c>
      <c r="AK147" s="30">
        <v>1.2942196892449964E-2</v>
      </c>
      <c r="AU147" s="30">
        <v>110</v>
      </c>
      <c r="AV147" s="30">
        <v>4.5607071407261668E-2</v>
      </c>
      <c r="AW147" s="30">
        <v>-3.5976130196633815E-3</v>
      </c>
    </row>
    <row r="148" spans="1:49" x14ac:dyDescent="0.2">
      <c r="A148" s="30">
        <v>110</v>
      </c>
      <c r="B148" s="30">
        <v>0.15557270887446928</v>
      </c>
      <c r="C148" s="30">
        <v>-9.096781185885161E-2</v>
      </c>
      <c r="M148" s="30">
        <v>110</v>
      </c>
      <c r="N148" s="30">
        <v>6.9034995079036487E-2</v>
      </c>
      <c r="O148" s="30">
        <v>-8.5510441874334098E-3</v>
      </c>
      <c r="X148" s="30">
        <v>110</v>
      </c>
      <c r="Y148" s="30">
        <v>3.9958817540946004E-2</v>
      </c>
      <c r="Z148" s="30">
        <v>4.675818579318744E-3</v>
      </c>
      <c r="AI148" s="30">
        <v>111</v>
      </c>
      <c r="AJ148" s="30">
        <v>-4.5023401680529151E-2</v>
      </c>
      <c r="AK148" s="30">
        <v>7.7570249052999474E-4</v>
      </c>
      <c r="AU148" s="30">
        <v>111</v>
      </c>
      <c r="AV148" s="30">
        <v>-4.275429418264938E-2</v>
      </c>
      <c r="AW148" s="30">
        <v>-9.3803576981516396E-3</v>
      </c>
    </row>
    <row r="149" spans="1:49" x14ac:dyDescent="0.2">
      <c r="A149" s="30">
        <v>111</v>
      </c>
      <c r="B149" s="30">
        <v>3.8334151141448079E-2</v>
      </c>
      <c r="C149" s="30">
        <v>-7.9476549461056839E-2</v>
      </c>
      <c r="M149" s="30">
        <v>111</v>
      </c>
      <c r="N149" s="30">
        <v>-1.8306003242843871E-2</v>
      </c>
      <c r="O149" s="30">
        <v>-2.1941736672653589E-2</v>
      </c>
      <c r="X149" s="30">
        <v>111</v>
      </c>
      <c r="Y149" s="30">
        <v>-3.8917229426010849E-2</v>
      </c>
      <c r="Z149" s="30">
        <v>-6.7682753877496976E-3</v>
      </c>
      <c r="AI149" s="30">
        <v>112</v>
      </c>
      <c r="AJ149" s="30">
        <v>5.4817171493459056E-2</v>
      </c>
      <c r="AK149" s="30">
        <v>-1.5551976071403531E-3</v>
      </c>
      <c r="AU149" s="30">
        <v>112</v>
      </c>
      <c r="AV149" s="30">
        <v>6.2686234831072121E-2</v>
      </c>
      <c r="AW149" s="30">
        <v>5.7348342701793315E-3</v>
      </c>
    </row>
    <row r="150" spans="1:49" x14ac:dyDescent="0.2">
      <c r="A150" s="30">
        <v>112</v>
      </c>
      <c r="B150" s="30">
        <v>0.1217322023222308</v>
      </c>
      <c r="C150" s="30">
        <v>-5.9561971914662379E-2</v>
      </c>
      <c r="M150" s="30">
        <v>112</v>
      </c>
      <c r="N150" s="30">
        <v>4.3824316244848165E-2</v>
      </c>
      <c r="O150" s="30">
        <v>1.9550312515064901E-2</v>
      </c>
      <c r="X150" s="30">
        <v>112</v>
      </c>
      <c r="Y150" s="30">
        <v>5.5204585726839894E-2</v>
      </c>
      <c r="Z150" s="30">
        <v>1.2420582230773303E-2</v>
      </c>
      <c r="AI150" s="30">
        <v>113</v>
      </c>
      <c r="AJ150" s="30">
        <v>4.1654509139599248E-2</v>
      </c>
      <c r="AK150" s="30">
        <v>8.6954053104053367E-3</v>
      </c>
      <c r="AU150" s="30">
        <v>113</v>
      </c>
      <c r="AV150" s="30">
        <v>4.8785292181219991E-2</v>
      </c>
      <c r="AW150" s="30">
        <v>-2.8194236379348397E-2</v>
      </c>
    </row>
    <row r="151" spans="1:49" x14ac:dyDescent="0.2">
      <c r="A151" s="30">
        <v>113</v>
      </c>
      <c r="B151" s="30">
        <v>0.11983813800414878</v>
      </c>
      <c r="C151" s="30">
        <v>-9.793065362878195E-2</v>
      </c>
      <c r="M151" s="30">
        <v>113</v>
      </c>
      <c r="N151" s="30">
        <v>4.2413266231729994E-2</v>
      </c>
      <c r="O151" s="30">
        <v>-1.882442420275262E-2</v>
      </c>
      <c r="X151" s="30">
        <v>113</v>
      </c>
      <c r="Y151" s="30">
        <v>4.2795866169206651E-2</v>
      </c>
      <c r="Z151" s="30">
        <v>-9.1865421666707386E-3</v>
      </c>
      <c r="AI151" s="30">
        <v>114</v>
      </c>
      <c r="AJ151" s="30">
        <v>8.4212336054552445E-2</v>
      </c>
      <c r="AK151" s="30">
        <v>9.0595137606418741E-3</v>
      </c>
      <c r="AU151" s="30">
        <v>114</v>
      </c>
      <c r="AV151" s="30">
        <v>9.3730144168068935E-2</v>
      </c>
      <c r="AW151" s="30">
        <v>-6.6256042857078257E-3</v>
      </c>
    </row>
    <row r="152" spans="1:49" x14ac:dyDescent="0.2">
      <c r="A152" s="30">
        <v>114</v>
      </c>
      <c r="B152" s="30">
        <v>0.17906851715515648</v>
      </c>
      <c r="C152" s="30">
        <v>-0.10581831083205295</v>
      </c>
      <c r="M152" s="30">
        <v>114</v>
      </c>
      <c r="N152" s="30">
        <v>8.6539026101730671E-2</v>
      </c>
      <c r="O152" s="30">
        <v>-4.4971740177958963E-3</v>
      </c>
      <c r="X152" s="30">
        <v>114</v>
      </c>
      <c r="Y152" s="30">
        <v>8.291602765121063E-2</v>
      </c>
      <c r="Z152" s="30">
        <v>-3.8095338810100049E-3</v>
      </c>
      <c r="AI152" s="30">
        <v>115</v>
      </c>
      <c r="AJ152" s="30">
        <v>5.2149783774552688E-3</v>
      </c>
      <c r="AK152" s="30">
        <v>-6.0649113280514082E-4</v>
      </c>
      <c r="AU152" s="30">
        <v>115</v>
      </c>
      <c r="AV152" s="30">
        <v>1.0301905333304129E-2</v>
      </c>
      <c r="AW152" s="30">
        <v>2.0289683264682036E-2</v>
      </c>
    </row>
    <row r="153" spans="1:49" x14ac:dyDescent="0.2">
      <c r="A153" s="30">
        <v>115</v>
      </c>
      <c r="B153" s="30">
        <v>6.8908858468386458E-2</v>
      </c>
      <c r="C153" s="30">
        <v>-6.0151477916648877E-2</v>
      </c>
      <c r="M153" s="30">
        <v>115</v>
      </c>
      <c r="N153" s="30">
        <v>4.4717032811076775E-3</v>
      </c>
      <c r="O153" s="30">
        <v>-8.1047479918290224E-3</v>
      </c>
      <c r="X153" s="30">
        <v>115</v>
      </c>
      <c r="Y153" s="30">
        <v>8.4435515778807785E-3</v>
      </c>
      <c r="Z153" s="30">
        <v>-9.7559400086442011E-3</v>
      </c>
      <c r="AI153" s="30">
        <v>116</v>
      </c>
      <c r="AJ153" s="30">
        <v>2.578248772043747E-2</v>
      </c>
      <c r="AK153" s="30">
        <v>1.9161451285877856E-2</v>
      </c>
      <c r="AU153" s="30">
        <v>116</v>
      </c>
      <c r="AV153" s="30">
        <v>3.2023025281598935E-2</v>
      </c>
      <c r="AW153" s="30">
        <v>7.6016626741524235E-3</v>
      </c>
    </row>
    <row r="154" spans="1:49" x14ac:dyDescent="0.2">
      <c r="A154" s="30">
        <v>116</v>
      </c>
      <c r="B154" s="30">
        <v>0.14947572092336325</v>
      </c>
      <c r="C154" s="30">
        <v>-9.5234094825632054E-2</v>
      </c>
      <c r="M154" s="30">
        <v>116</v>
      </c>
      <c r="N154" s="30">
        <v>6.4492828877890138E-2</v>
      </c>
      <c r="O154" s="30">
        <v>-5.3297490697759436E-3</v>
      </c>
      <c r="X154" s="30">
        <v>116</v>
      </c>
      <c r="Y154" s="30">
        <v>2.7832976648199333E-2</v>
      </c>
      <c r="Z154" s="30">
        <v>2.7568894491049437E-2</v>
      </c>
      <c r="AI154" s="30">
        <v>117</v>
      </c>
      <c r="AJ154" s="30">
        <v>0.14394753548600664</v>
      </c>
      <c r="AK154" s="30">
        <v>-1.5324444346316024E-2</v>
      </c>
      <c r="AU154" s="30">
        <v>117</v>
      </c>
      <c r="AV154" s="30">
        <v>0.15681582996252563</v>
      </c>
      <c r="AW154" s="30">
        <v>-3.4522101297280616E-2</v>
      </c>
    </row>
    <row r="155" spans="1:49" x14ac:dyDescent="0.2">
      <c r="A155" s="30">
        <v>117</v>
      </c>
      <c r="B155" s="30">
        <v>0.2089861552435921</v>
      </c>
      <c r="C155" s="30">
        <v>-0.11904952658415024</v>
      </c>
      <c r="M155" s="30">
        <v>117</v>
      </c>
      <c r="N155" s="30">
        <v>0.10882722572311423</v>
      </c>
      <c r="O155" s="30">
        <v>-6.1836173184895427E-4</v>
      </c>
      <c r="X155" s="30">
        <v>117</v>
      </c>
      <c r="Y155" s="30">
        <v>0.13922966067901887</v>
      </c>
      <c r="Z155" s="30">
        <v>-2.1582954320970016E-2</v>
      </c>
      <c r="AI155" s="30">
        <v>118</v>
      </c>
      <c r="AJ155" s="30">
        <v>8.7101472455283713E-2</v>
      </c>
      <c r="AK155" s="30">
        <v>-8.9763066374435874E-3</v>
      </c>
      <c r="AU155" s="30">
        <v>118</v>
      </c>
      <c r="AV155" s="30">
        <v>9.6781329280508491E-2</v>
      </c>
      <c r="AW155" s="30">
        <v>5.0883638592013475E-3</v>
      </c>
    </row>
    <row r="156" spans="1:49" x14ac:dyDescent="0.2">
      <c r="A156" s="30">
        <v>118</v>
      </c>
      <c r="B156" s="30">
        <v>0.19687524805089854</v>
      </c>
      <c r="C156" s="30">
        <v>-0.10509210463224608</v>
      </c>
      <c r="M156" s="30">
        <v>118</v>
      </c>
      <c r="N156" s="30">
        <v>9.9804778285622731E-2</v>
      </c>
      <c r="O156" s="30">
        <v>5.0244708842436259E-3</v>
      </c>
      <c r="X156" s="30">
        <v>118</v>
      </c>
      <c r="Y156" s="30">
        <v>8.5639677502329953E-2</v>
      </c>
      <c r="Z156" s="30">
        <v>1.6373359894081924E-2</v>
      </c>
      <c r="AI156" s="30">
        <v>119</v>
      </c>
      <c r="AJ156" s="30">
        <v>-9.5046660009434902E-2</v>
      </c>
      <c r="AK156" s="30">
        <v>-3.5451301728389173E-3</v>
      </c>
      <c r="AU156" s="30">
        <v>119</v>
      </c>
      <c r="AV156" s="30">
        <v>-9.5583306011319938E-2</v>
      </c>
      <c r="AW156" s="30">
        <v>1.3878313961764324E-2</v>
      </c>
    </row>
    <row r="157" spans="1:49" ht="17" thickBot="1" x14ac:dyDescent="0.25">
      <c r="A157" s="30">
        <v>119</v>
      </c>
      <c r="B157" s="30">
        <v>-9.3001454469268441E-2</v>
      </c>
      <c r="C157" s="30">
        <v>2.178546920156732E-2</v>
      </c>
      <c r="M157" s="30">
        <v>119</v>
      </c>
      <c r="N157" s="30">
        <v>-0.11614909455219588</v>
      </c>
      <c r="O157" s="30">
        <v>4.9116126290430245E-2</v>
      </c>
      <c r="X157" s="30">
        <v>119</v>
      </c>
      <c r="Y157" s="30">
        <v>-8.6075210636431546E-2</v>
      </c>
      <c r="Z157" s="30">
        <v>1.6551376316110158E-2</v>
      </c>
      <c r="AI157" s="31">
        <v>120</v>
      </c>
      <c r="AJ157" s="31">
        <v>-7.1381763855469488E-2</v>
      </c>
      <c r="AK157" s="31">
        <v>5.5924291392031311E-3</v>
      </c>
      <c r="AU157" s="31">
        <v>120</v>
      </c>
      <c r="AV157" s="31">
        <v>-7.0591069987388649E-2</v>
      </c>
      <c r="AW157" s="31">
        <v>6.6077566303059637E-2</v>
      </c>
    </row>
    <row r="158" spans="1:49" ht="17" thickBot="1" x14ac:dyDescent="0.25">
      <c r="A158" s="31">
        <v>120</v>
      </c>
      <c r="B158" s="31">
        <v>-5.9884295130231385E-2</v>
      </c>
      <c r="C158" s="31">
        <v>2.2271671365998252E-2</v>
      </c>
      <c r="M158" s="31">
        <v>120</v>
      </c>
      <c r="N158" s="31">
        <v>-9.147729873530154E-2</v>
      </c>
      <c r="O158" s="31">
        <v>5.7507008966032572E-2</v>
      </c>
      <c r="X158" s="31">
        <v>120</v>
      </c>
      <c r="Y158" s="31">
        <v>-6.37658136587783E-2</v>
      </c>
      <c r="Z158" s="31">
        <v>9.1235849571492986E-2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1EB46-D409-D34F-897D-FD3AAA871E28}">
  <dimension ref="A1:BE98"/>
  <sheetViews>
    <sheetView topLeftCell="AI1" workbookViewId="0">
      <selection activeCell="AW14" sqref="AW14:BF14"/>
    </sheetView>
  </sheetViews>
  <sheetFormatPr baseColWidth="10" defaultRowHeight="16" x14ac:dyDescent="0.2"/>
  <sheetData>
    <row r="1" spans="1:49" x14ac:dyDescent="0.2">
      <c r="A1" s="29" t="s">
        <v>3</v>
      </c>
      <c r="M1" s="29" t="s">
        <v>4</v>
      </c>
      <c r="Y1" s="29" t="s">
        <v>5</v>
      </c>
      <c r="AK1" s="29" t="s">
        <v>6</v>
      </c>
      <c r="AW1" s="29" t="s">
        <v>7</v>
      </c>
    </row>
    <row r="15" spans="1:49" x14ac:dyDescent="0.2">
      <c r="A15" t="s">
        <v>15</v>
      </c>
      <c r="M15" t="s">
        <v>15</v>
      </c>
      <c r="Y15" t="s">
        <v>15</v>
      </c>
      <c r="AK15" t="s">
        <v>15</v>
      </c>
      <c r="AW15" t="s">
        <v>15</v>
      </c>
    </row>
    <row r="16" spans="1:49" ht="17" thickBot="1" x14ac:dyDescent="0.25"/>
    <row r="17" spans="1:57" x14ac:dyDescent="0.2">
      <c r="A17" s="33" t="s">
        <v>16</v>
      </c>
      <c r="B17" s="33"/>
      <c r="M17" s="33" t="s">
        <v>16</v>
      </c>
      <c r="N17" s="33"/>
      <c r="Y17" s="33" t="s">
        <v>16</v>
      </c>
      <c r="Z17" s="33"/>
      <c r="AK17" s="33" t="s">
        <v>16</v>
      </c>
      <c r="AL17" s="33"/>
      <c r="AW17" s="33" t="s">
        <v>16</v>
      </c>
      <c r="AX17" s="33"/>
    </row>
    <row r="18" spans="1:57" x14ac:dyDescent="0.2">
      <c r="A18" s="30" t="s">
        <v>17</v>
      </c>
      <c r="B18" s="30">
        <v>7.9916994275377989E-2</v>
      </c>
      <c r="M18" s="30" t="s">
        <v>17</v>
      </c>
      <c r="N18" s="30">
        <v>0.70340894222024219</v>
      </c>
      <c r="Y18" s="30" t="s">
        <v>17</v>
      </c>
      <c r="Z18" s="30">
        <v>0.71256984894551845</v>
      </c>
      <c r="AK18" s="30" t="s">
        <v>17</v>
      </c>
      <c r="AL18" s="30">
        <v>0.86118497402153737</v>
      </c>
      <c r="AW18" s="30" t="s">
        <v>17</v>
      </c>
      <c r="AX18" s="30">
        <v>0.70798212606190603</v>
      </c>
    </row>
    <row r="19" spans="1:57" x14ac:dyDescent="0.2">
      <c r="A19" s="30" t="s">
        <v>18</v>
      </c>
      <c r="B19" s="30">
        <v>6.3867259740107984E-3</v>
      </c>
      <c r="M19" s="30" t="s">
        <v>18</v>
      </c>
      <c r="N19" s="30">
        <v>0.4947841399954</v>
      </c>
      <c r="Y19" s="30" t="s">
        <v>18</v>
      </c>
      <c r="Z19" s="30">
        <v>0.50775578962623891</v>
      </c>
      <c r="AK19" s="30" t="s">
        <v>18</v>
      </c>
      <c r="AL19" s="30">
        <v>0.741639559480476</v>
      </c>
      <c r="AW19" s="30" t="s">
        <v>18</v>
      </c>
      <c r="AX19" s="30">
        <v>0.50123869082313655</v>
      </c>
    </row>
    <row r="20" spans="1:57" x14ac:dyDescent="0.2">
      <c r="A20" s="30" t="s">
        <v>19</v>
      </c>
      <c r="B20" s="30">
        <v>-1.0744537371264877E-2</v>
      </c>
      <c r="M20" s="30" t="s">
        <v>19</v>
      </c>
      <c r="N20" s="30">
        <v>0.48607352171945861</v>
      </c>
      <c r="Y20" s="30" t="s">
        <v>19</v>
      </c>
      <c r="Z20" s="30">
        <v>0.49926882048186372</v>
      </c>
      <c r="AK20" s="30" t="s">
        <v>19</v>
      </c>
      <c r="AL20" s="30">
        <v>0.73718506912669113</v>
      </c>
      <c r="AW20" s="30" t="s">
        <v>19</v>
      </c>
      <c r="AX20" s="30">
        <v>0.4926393579062941</v>
      </c>
    </row>
    <row r="21" spans="1:57" x14ac:dyDescent="0.2">
      <c r="A21" s="30" t="s">
        <v>20</v>
      </c>
      <c r="B21" s="30">
        <v>1.201535160788938</v>
      </c>
      <c r="M21" s="30" t="s">
        <v>20</v>
      </c>
      <c r="N21" s="30">
        <v>4.008674547258817E-2</v>
      </c>
      <c r="Y21" s="30" t="s">
        <v>20</v>
      </c>
      <c r="Z21" s="30">
        <v>3.4497131345105056E-2</v>
      </c>
      <c r="AK21" s="30" t="s">
        <v>20</v>
      </c>
      <c r="AL21" s="30">
        <v>2.2280612729561618E-2</v>
      </c>
      <c r="AW21" s="30" t="s">
        <v>20</v>
      </c>
      <c r="AX21" s="30">
        <v>4.0600763385290665E-2</v>
      </c>
    </row>
    <row r="22" spans="1:57" ht="17" thickBot="1" x14ac:dyDescent="0.25">
      <c r="A22" s="31" t="s">
        <v>21</v>
      </c>
      <c r="B22" s="31">
        <v>60</v>
      </c>
      <c r="M22" s="31" t="s">
        <v>21</v>
      </c>
      <c r="N22" s="31">
        <v>60</v>
      </c>
      <c r="Y22" s="31" t="s">
        <v>21</v>
      </c>
      <c r="Z22" s="31">
        <v>60</v>
      </c>
      <c r="AK22" s="31" t="s">
        <v>21</v>
      </c>
      <c r="AL22" s="31">
        <v>60</v>
      </c>
      <c r="AW22" s="31" t="s">
        <v>21</v>
      </c>
      <c r="AX22" s="31">
        <v>60</v>
      </c>
    </row>
    <row r="24" spans="1:57" ht="17" thickBot="1" x14ac:dyDescent="0.25">
      <c r="A24" t="s">
        <v>22</v>
      </c>
      <c r="M24" t="s">
        <v>22</v>
      </c>
      <c r="Y24" t="s">
        <v>22</v>
      </c>
      <c r="AK24" t="s">
        <v>22</v>
      </c>
      <c r="AW24" t="s">
        <v>22</v>
      </c>
    </row>
    <row r="25" spans="1:57" x14ac:dyDescent="0.2">
      <c r="A25" s="32"/>
      <c r="B25" s="32" t="s">
        <v>27</v>
      </c>
      <c r="C25" s="32" t="s">
        <v>28</v>
      </c>
      <c r="D25" s="32" t="s">
        <v>29</v>
      </c>
      <c r="E25" s="32" t="s">
        <v>30</v>
      </c>
      <c r="F25" s="32" t="s">
        <v>31</v>
      </c>
      <c r="M25" s="32"/>
      <c r="N25" s="32" t="s">
        <v>27</v>
      </c>
      <c r="O25" s="32" t="s">
        <v>28</v>
      </c>
      <c r="P25" s="32" t="s">
        <v>29</v>
      </c>
      <c r="Q25" s="32" t="s">
        <v>30</v>
      </c>
      <c r="R25" s="32" t="s">
        <v>31</v>
      </c>
      <c r="Y25" s="32"/>
      <c r="Z25" s="32" t="s">
        <v>27</v>
      </c>
      <c r="AA25" s="32" t="s">
        <v>28</v>
      </c>
      <c r="AB25" s="32" t="s">
        <v>29</v>
      </c>
      <c r="AC25" s="32" t="s">
        <v>30</v>
      </c>
      <c r="AD25" s="32" t="s">
        <v>31</v>
      </c>
      <c r="AK25" s="32"/>
      <c r="AL25" s="32" t="s">
        <v>27</v>
      </c>
      <c r="AM25" s="32" t="s">
        <v>28</v>
      </c>
      <c r="AN25" s="32" t="s">
        <v>29</v>
      </c>
      <c r="AO25" s="32" t="s">
        <v>30</v>
      </c>
      <c r="AP25" s="32" t="s">
        <v>31</v>
      </c>
      <c r="AW25" s="32"/>
      <c r="AX25" s="32" t="s">
        <v>27</v>
      </c>
      <c r="AY25" s="32" t="s">
        <v>28</v>
      </c>
      <c r="AZ25" s="32" t="s">
        <v>29</v>
      </c>
      <c r="BA25" s="32" t="s">
        <v>30</v>
      </c>
      <c r="BB25" s="32" t="s">
        <v>31</v>
      </c>
    </row>
    <row r="26" spans="1:57" x14ac:dyDescent="0.2">
      <c r="A26" s="30" t="s">
        <v>23</v>
      </c>
      <c r="B26" s="30">
        <v>1</v>
      </c>
      <c r="C26" s="30">
        <v>0.53822251351465411</v>
      </c>
      <c r="D26" s="30">
        <v>0.53822251351465411</v>
      </c>
      <c r="E26" s="30">
        <v>0.37281114914225394</v>
      </c>
      <c r="F26" s="30">
        <v>0.54386123447757695</v>
      </c>
      <c r="M26" s="30" t="s">
        <v>23</v>
      </c>
      <c r="N26" s="30">
        <v>1</v>
      </c>
      <c r="O26" s="30">
        <v>9.1278476988624402E-2</v>
      </c>
      <c r="P26" s="30">
        <v>9.1278476988624402E-2</v>
      </c>
      <c r="Q26" s="30">
        <v>56.802413367371138</v>
      </c>
      <c r="R26" s="30">
        <v>3.6717127391649931E-10</v>
      </c>
      <c r="Y26" s="30" t="s">
        <v>23</v>
      </c>
      <c r="Z26" s="30">
        <v>1</v>
      </c>
      <c r="AA26" s="30">
        <v>7.1198070683273024E-2</v>
      </c>
      <c r="AB26" s="30">
        <v>7.1198070683273024E-2</v>
      </c>
      <c r="AC26" s="30">
        <v>59.827693607529866</v>
      </c>
      <c r="AD26" s="30">
        <v>1.7060888783347719E-10</v>
      </c>
      <c r="AK26" s="30" t="s">
        <v>23</v>
      </c>
      <c r="AL26" s="30">
        <v>1</v>
      </c>
      <c r="AM26" s="30">
        <v>8.2651192593413303E-2</v>
      </c>
      <c r="AN26" s="30">
        <v>8.2651192593413303E-2</v>
      </c>
      <c r="AO26" s="30">
        <v>166.49257279237759</v>
      </c>
      <c r="AP26" s="30">
        <v>1.0847382805488199E-18</v>
      </c>
      <c r="AW26" s="30" t="s">
        <v>23</v>
      </c>
      <c r="AX26" s="30">
        <v>1</v>
      </c>
      <c r="AY26" s="30">
        <v>9.6083369130230023E-2</v>
      </c>
      <c r="AZ26" s="30">
        <v>9.6083369130230023E-2</v>
      </c>
      <c r="BA26" s="30">
        <v>58.288089979796098</v>
      </c>
      <c r="BB26" s="30">
        <v>2.5135448261091652E-10</v>
      </c>
    </row>
    <row r="27" spans="1:57" x14ac:dyDescent="0.2">
      <c r="A27" s="30" t="s">
        <v>24</v>
      </c>
      <c r="B27" s="30">
        <v>58</v>
      </c>
      <c r="C27" s="30">
        <v>83.733831071501754</v>
      </c>
      <c r="D27" s="30">
        <v>1.4436867426120992</v>
      </c>
      <c r="E27" s="30"/>
      <c r="F27" s="30"/>
      <c r="M27" s="30" t="s">
        <v>24</v>
      </c>
      <c r="N27" s="30">
        <v>58</v>
      </c>
      <c r="O27" s="30">
        <v>9.3202935429875955E-2</v>
      </c>
      <c r="P27" s="30">
        <v>1.6069471625840682E-3</v>
      </c>
      <c r="Q27" s="30"/>
      <c r="R27" s="30"/>
      <c r="Y27" s="30" t="s">
        <v>24</v>
      </c>
      <c r="Z27" s="30">
        <v>58</v>
      </c>
      <c r="AA27" s="30">
        <v>6.9023020120402928E-2</v>
      </c>
      <c r="AB27" s="30">
        <v>1.1900520710414297E-3</v>
      </c>
      <c r="AC27" s="30"/>
      <c r="AD27" s="30"/>
      <c r="AK27" s="30" t="s">
        <v>24</v>
      </c>
      <c r="AL27" s="30">
        <v>58</v>
      </c>
      <c r="AM27" s="30">
        <v>2.879269080907278E-2</v>
      </c>
      <c r="AN27" s="30">
        <v>4.9642570360470314E-4</v>
      </c>
      <c r="AO27" s="30"/>
      <c r="AP27" s="30"/>
      <c r="AW27" s="30" t="s">
        <v>24</v>
      </c>
      <c r="AX27" s="30">
        <v>58</v>
      </c>
      <c r="AY27" s="30">
        <v>9.5608475273164822E-2</v>
      </c>
      <c r="AZ27" s="30">
        <v>1.648421987468359E-3</v>
      </c>
      <c r="BA27" s="30"/>
      <c r="BB27" s="30"/>
    </row>
    <row r="28" spans="1:57" ht="17" thickBot="1" x14ac:dyDescent="0.25">
      <c r="A28" s="31" t="s">
        <v>25</v>
      </c>
      <c r="B28" s="31">
        <v>59</v>
      </c>
      <c r="C28" s="31">
        <v>84.272053585016408</v>
      </c>
      <c r="D28" s="31"/>
      <c r="E28" s="31"/>
      <c r="F28" s="31"/>
      <c r="M28" s="31" t="s">
        <v>25</v>
      </c>
      <c r="N28" s="31">
        <v>59</v>
      </c>
      <c r="O28" s="31">
        <v>0.18448141241850036</v>
      </c>
      <c r="P28" s="31"/>
      <c r="Q28" s="31"/>
      <c r="R28" s="31"/>
      <c r="Y28" s="31" t="s">
        <v>25</v>
      </c>
      <c r="Z28" s="31">
        <v>59</v>
      </c>
      <c r="AA28" s="31">
        <v>0.14022109080367595</v>
      </c>
      <c r="AB28" s="31"/>
      <c r="AC28" s="31"/>
      <c r="AD28" s="31"/>
      <c r="AK28" s="31" t="s">
        <v>25</v>
      </c>
      <c r="AL28" s="31">
        <v>59</v>
      </c>
      <c r="AM28" s="31">
        <v>0.11144388340248608</v>
      </c>
      <c r="AN28" s="31"/>
      <c r="AO28" s="31"/>
      <c r="AP28" s="31"/>
      <c r="AW28" s="31" t="s">
        <v>25</v>
      </c>
      <c r="AX28" s="31">
        <v>59</v>
      </c>
      <c r="AY28" s="31">
        <v>0.19169184440339485</v>
      </c>
      <c r="AZ28" s="31"/>
      <c r="BA28" s="31"/>
      <c r="BB28" s="31"/>
    </row>
    <row r="29" spans="1:57" ht="17" thickBot="1" x14ac:dyDescent="0.25"/>
    <row r="30" spans="1:57" x14ac:dyDescent="0.2">
      <c r="A30" s="32"/>
      <c r="B30" s="32" t="s">
        <v>32</v>
      </c>
      <c r="C30" s="32" t="s">
        <v>20</v>
      </c>
      <c r="D30" s="32" t="s">
        <v>33</v>
      </c>
      <c r="E30" s="32" t="s">
        <v>34</v>
      </c>
      <c r="F30" s="32" t="s">
        <v>35</v>
      </c>
      <c r="G30" s="32" t="s">
        <v>36</v>
      </c>
      <c r="H30" s="32" t="s">
        <v>37</v>
      </c>
      <c r="I30" s="32" t="s">
        <v>38</v>
      </c>
      <c r="M30" s="32"/>
      <c r="N30" s="32" t="s">
        <v>32</v>
      </c>
      <c r="O30" s="32" t="s">
        <v>20</v>
      </c>
      <c r="P30" s="32" t="s">
        <v>33</v>
      </c>
      <c r="Q30" s="32" t="s">
        <v>34</v>
      </c>
      <c r="R30" s="32" t="s">
        <v>35</v>
      </c>
      <c r="S30" s="32" t="s">
        <v>36</v>
      </c>
      <c r="T30" s="32" t="s">
        <v>37</v>
      </c>
      <c r="U30" s="32" t="s">
        <v>38</v>
      </c>
      <c r="Y30" s="32"/>
      <c r="Z30" s="32" t="s">
        <v>32</v>
      </c>
      <c r="AA30" s="32" t="s">
        <v>20</v>
      </c>
      <c r="AB30" s="32" t="s">
        <v>33</v>
      </c>
      <c r="AC30" s="32" t="s">
        <v>34</v>
      </c>
      <c r="AD30" s="32" t="s">
        <v>35</v>
      </c>
      <c r="AE30" s="32" t="s">
        <v>36</v>
      </c>
      <c r="AF30" s="32" t="s">
        <v>37</v>
      </c>
      <c r="AG30" s="32" t="s">
        <v>38</v>
      </c>
      <c r="AK30" s="32"/>
      <c r="AL30" s="32" t="s">
        <v>32</v>
      </c>
      <c r="AM30" s="32" t="s">
        <v>20</v>
      </c>
      <c r="AN30" s="32" t="s">
        <v>33</v>
      </c>
      <c r="AO30" s="32" t="s">
        <v>34</v>
      </c>
      <c r="AP30" s="32" t="s">
        <v>35</v>
      </c>
      <c r="AQ30" s="32" t="s">
        <v>36</v>
      </c>
      <c r="AR30" s="32" t="s">
        <v>37</v>
      </c>
      <c r="AS30" s="32" t="s">
        <v>38</v>
      </c>
      <c r="AW30" s="32"/>
      <c r="AX30" s="32" t="s">
        <v>32</v>
      </c>
      <c r="AY30" s="32" t="s">
        <v>20</v>
      </c>
      <c r="AZ30" s="32" t="s">
        <v>33</v>
      </c>
      <c r="BA30" s="32" t="s">
        <v>34</v>
      </c>
      <c r="BB30" s="32" t="s">
        <v>35</v>
      </c>
      <c r="BC30" s="32" t="s">
        <v>36</v>
      </c>
      <c r="BD30" s="32" t="s">
        <v>37</v>
      </c>
      <c r="BE30" s="32" t="s">
        <v>38</v>
      </c>
    </row>
    <row r="31" spans="1:57" x14ac:dyDescent="0.2">
      <c r="A31" s="30" t="s">
        <v>26</v>
      </c>
      <c r="B31" s="30">
        <v>0.12558601168053563</v>
      </c>
      <c r="C31" s="30">
        <v>0.15928427052142982</v>
      </c>
      <c r="D31" s="30">
        <v>0.78843950673484431</v>
      </c>
      <c r="E31" s="30">
        <v>0.43365049785334764</v>
      </c>
      <c r="F31" s="30">
        <v>-0.19325609757152995</v>
      </c>
      <c r="G31" s="30">
        <v>0.4444281209326012</v>
      </c>
      <c r="H31" s="30">
        <v>-0.19325609757152995</v>
      </c>
      <c r="I31" s="30">
        <v>0.4444281209326012</v>
      </c>
      <c r="M31" s="30" t="s">
        <v>26</v>
      </c>
      <c r="N31" s="30">
        <v>3.663802849419584E-4</v>
      </c>
      <c r="O31" s="30">
        <v>5.3141915597266984E-3</v>
      </c>
      <c r="P31" s="30">
        <v>6.8943748230408317E-2</v>
      </c>
      <c r="Q31" s="30">
        <v>0.9452715404108325</v>
      </c>
      <c r="R31" s="30">
        <v>-1.0271129874260012E-2</v>
      </c>
      <c r="S31" s="30">
        <v>1.1003890444143929E-2</v>
      </c>
      <c r="T31" s="30">
        <v>-1.0271129874260012E-2</v>
      </c>
      <c r="U31" s="30">
        <v>1.1003890444143929E-2</v>
      </c>
      <c r="Y31" s="30" t="s">
        <v>26</v>
      </c>
      <c r="Z31" s="30">
        <v>2.5948612574300178E-3</v>
      </c>
      <c r="AA31" s="30">
        <v>4.5053930577775639E-3</v>
      </c>
      <c r="AB31" s="30">
        <v>0.57594558879842106</v>
      </c>
      <c r="AC31" s="30">
        <v>0.56688014150149013</v>
      </c>
      <c r="AD31" s="30">
        <v>-6.423662799269896E-3</v>
      </c>
      <c r="AE31" s="30">
        <v>1.1613385314129931E-2</v>
      </c>
      <c r="AF31" s="30">
        <v>-6.423662799269896E-3</v>
      </c>
      <c r="AG31" s="30">
        <v>1.1613385314129931E-2</v>
      </c>
      <c r="AK31" s="30" t="s">
        <v>26</v>
      </c>
      <c r="AL31" s="30">
        <v>-1.2155526671641321E-3</v>
      </c>
      <c r="AM31" s="30">
        <v>2.9098917504351003E-3</v>
      </c>
      <c r="AN31" s="30">
        <v>-0.41773123243583787</v>
      </c>
      <c r="AO31" s="30">
        <v>0.67768608012725506</v>
      </c>
      <c r="AP31" s="30">
        <v>-7.0403338609800557E-3</v>
      </c>
      <c r="AQ31" s="30">
        <v>4.6092285266517916E-3</v>
      </c>
      <c r="AR31" s="30">
        <v>-7.0403338609800557E-3</v>
      </c>
      <c r="AS31" s="30">
        <v>4.6092285266517916E-3</v>
      </c>
      <c r="AW31" s="30" t="s">
        <v>26</v>
      </c>
      <c r="AX31" s="30">
        <v>2.7762393854462511E-3</v>
      </c>
      <c r="AY31" s="30">
        <v>5.3025393812205683E-3</v>
      </c>
      <c r="AZ31" s="30">
        <v>0.52356789565364825</v>
      </c>
      <c r="BA31" s="30">
        <v>0.60257396473866098</v>
      </c>
      <c r="BB31" s="30">
        <v>-7.8379464043116173E-3</v>
      </c>
      <c r="BC31" s="30">
        <v>1.339042517520412E-2</v>
      </c>
      <c r="BD31" s="30">
        <v>-7.8379464043116173E-3</v>
      </c>
      <c r="BE31" s="30">
        <v>1.339042517520412E-2</v>
      </c>
    </row>
    <row r="32" spans="1:57" ht="17" thickBot="1" x14ac:dyDescent="0.25">
      <c r="A32" s="31" t="s">
        <v>39</v>
      </c>
      <c r="B32" s="31">
        <v>3.0228609411160239</v>
      </c>
      <c r="C32" s="31">
        <v>4.9507810871054856</v>
      </c>
      <c r="D32" s="31">
        <v>0.61058263088812192</v>
      </c>
      <c r="E32" s="31">
        <v>0.54386123447757351</v>
      </c>
      <c r="F32" s="31">
        <v>-6.8872041211185806</v>
      </c>
      <c r="G32" s="31">
        <v>12.932926003350628</v>
      </c>
      <c r="H32" s="31">
        <v>-6.8872041211185806</v>
      </c>
      <c r="I32" s="31">
        <v>12.932926003350628</v>
      </c>
      <c r="M32" s="31" t="s">
        <v>39</v>
      </c>
      <c r="N32" s="31">
        <v>1.2448626348238787</v>
      </c>
      <c r="O32" s="31">
        <v>0.1651726123428548</v>
      </c>
      <c r="P32" s="31">
        <v>7.5367375811667374</v>
      </c>
      <c r="Q32" s="31">
        <v>3.6717127391650722E-10</v>
      </c>
      <c r="R32" s="31">
        <v>0.91423372879524312</v>
      </c>
      <c r="S32" s="31">
        <v>1.5754915408525143</v>
      </c>
      <c r="T32" s="31">
        <v>0.91423372879524312</v>
      </c>
      <c r="U32" s="31">
        <v>1.5754915408525143</v>
      </c>
      <c r="Y32" s="31" t="s">
        <v>39</v>
      </c>
      <c r="Z32" s="31">
        <v>0.94801688941378404</v>
      </c>
      <c r="AA32" s="31">
        <v>0.12256456950931927</v>
      </c>
      <c r="AB32" s="31">
        <v>7.7348363659181381</v>
      </c>
      <c r="AC32" s="31">
        <v>1.7060888783348394E-10</v>
      </c>
      <c r="AD32" s="31">
        <v>0.70267724769024564</v>
      </c>
      <c r="AE32" s="31">
        <v>1.1933565311373224</v>
      </c>
      <c r="AF32" s="31">
        <v>0.70267724769024564</v>
      </c>
      <c r="AG32" s="31">
        <v>1.1933565311373224</v>
      </c>
      <c r="AK32" s="31" t="s">
        <v>39</v>
      </c>
      <c r="AL32" s="31">
        <v>1.0214250961776874</v>
      </c>
      <c r="AM32" s="31">
        <v>7.9160602668200256E-2</v>
      </c>
      <c r="AN32" s="31">
        <v>12.903200098904829</v>
      </c>
      <c r="AO32" s="31">
        <v>1.0847382805488199E-18</v>
      </c>
      <c r="AP32" s="31">
        <v>0.86296793376127701</v>
      </c>
      <c r="AQ32" s="31">
        <v>1.1798822585940978</v>
      </c>
      <c r="AR32" s="31">
        <v>0.86296793376127701</v>
      </c>
      <c r="AS32" s="31">
        <v>1.1798822585940978</v>
      </c>
      <c r="AW32" s="31" t="s">
        <v>39</v>
      </c>
      <c r="AX32" s="31">
        <v>1.1013011011142502</v>
      </c>
      <c r="AY32" s="31">
        <v>0.14425011274956284</v>
      </c>
      <c r="AZ32" s="31">
        <v>7.6346637109826991</v>
      </c>
      <c r="BA32" s="31">
        <v>2.5135448261091383E-10</v>
      </c>
      <c r="BB32" s="31">
        <v>0.81255312833352877</v>
      </c>
      <c r="BC32" s="31">
        <v>1.3900490738949716</v>
      </c>
      <c r="BD32" s="31">
        <v>0.81255312833352877</v>
      </c>
      <c r="BE32" s="31">
        <v>1.3900490738949716</v>
      </c>
    </row>
    <row r="36" spans="1:51" x14ac:dyDescent="0.2">
      <c r="A36" t="s">
        <v>40</v>
      </c>
      <c r="M36" t="s">
        <v>40</v>
      </c>
      <c r="Y36" t="s">
        <v>40</v>
      </c>
      <c r="AK36" t="s">
        <v>40</v>
      </c>
      <c r="AW36" t="s">
        <v>40</v>
      </c>
    </row>
    <row r="37" spans="1:51" ht="17" thickBot="1" x14ac:dyDescent="0.25"/>
    <row r="38" spans="1:51" x14ac:dyDescent="0.2">
      <c r="A38" s="32" t="s">
        <v>41</v>
      </c>
      <c r="B38" s="32" t="s">
        <v>42</v>
      </c>
      <c r="C38" s="32" t="s">
        <v>43</v>
      </c>
      <c r="M38" s="32" t="s">
        <v>41</v>
      </c>
      <c r="N38" s="32" t="s">
        <v>42</v>
      </c>
      <c r="O38" s="32" t="s">
        <v>43</v>
      </c>
      <c r="Y38" s="32" t="s">
        <v>41</v>
      </c>
      <c r="Z38" s="32" t="s">
        <v>42</v>
      </c>
      <c r="AA38" s="32" t="s">
        <v>43</v>
      </c>
      <c r="AK38" s="32" t="s">
        <v>41</v>
      </c>
      <c r="AL38" s="32" t="s">
        <v>42</v>
      </c>
      <c r="AM38" s="32" t="s">
        <v>43</v>
      </c>
      <c r="AW38" s="32" t="s">
        <v>41</v>
      </c>
      <c r="AX38" s="32" t="s">
        <v>42</v>
      </c>
      <c r="AY38" s="32" t="s">
        <v>43</v>
      </c>
    </row>
    <row r="39" spans="1:51" x14ac:dyDescent="0.2">
      <c r="A39" s="30">
        <v>1</v>
      </c>
      <c r="B39" s="30">
        <v>-0.14738673458090096</v>
      </c>
      <c r="C39" s="30">
        <v>-3.2146434423785397E-5</v>
      </c>
      <c r="M39" s="30">
        <v>1</v>
      </c>
      <c r="N39" s="30">
        <v>-0.11204817624462989</v>
      </c>
      <c r="O39" s="30">
        <v>-3.1310845228507952E-2</v>
      </c>
      <c r="Y39" s="30">
        <v>1</v>
      </c>
      <c r="Z39" s="30">
        <v>-0.10470139450661335</v>
      </c>
      <c r="AA39" s="30">
        <v>-7.6210182456674061E-2</v>
      </c>
      <c r="AK39" s="30">
        <v>1</v>
      </c>
      <c r="AL39" s="30">
        <v>-0.11682012636949868</v>
      </c>
      <c r="AM39" s="30">
        <v>-5.8606960958599408E-2</v>
      </c>
      <c r="AW39" s="30">
        <v>1</v>
      </c>
      <c r="AX39" s="30">
        <v>-0.121868675634418</v>
      </c>
      <c r="AY39" s="30">
        <v>-8.4454329325528932E-2</v>
      </c>
    </row>
    <row r="40" spans="1:51" x14ac:dyDescent="0.2">
      <c r="A40" s="30">
        <v>2</v>
      </c>
      <c r="B40" s="30">
        <v>0.18711729732324633</v>
      </c>
      <c r="C40" s="30">
        <v>-0.19503704487473184</v>
      </c>
      <c r="M40" s="30">
        <v>2</v>
      </c>
      <c r="N40" s="30">
        <v>2.5705950930558889E-2</v>
      </c>
      <c r="O40" s="30">
        <v>1.8306136428367058E-3</v>
      </c>
      <c r="Y40" s="30">
        <v>2</v>
      </c>
      <c r="Z40" s="30">
        <v>3.2153709060547583E-2</v>
      </c>
      <c r="AA40" s="30">
        <v>-6.0752787418204418E-3</v>
      </c>
      <c r="AK40" s="30">
        <v>2</v>
      </c>
      <c r="AL40" s="30">
        <v>3.0632138336390259E-2</v>
      </c>
      <c r="AM40" s="30">
        <v>-9.1556291596529907E-3</v>
      </c>
      <c r="AW40" s="30">
        <v>2</v>
      </c>
      <c r="AX40" s="30">
        <v>3.711443736140374E-2</v>
      </c>
      <c r="AY40" s="30">
        <v>-2.7136070647184041E-2</v>
      </c>
    </row>
    <row r="41" spans="1:51" x14ac:dyDescent="0.2">
      <c r="A41" s="30">
        <v>3</v>
      </c>
      <c r="B41" s="30">
        <v>-8.0992265056226392E-2</v>
      </c>
      <c r="C41" s="30">
        <v>-4.0121358782353761E-2</v>
      </c>
      <c r="M41" s="30">
        <v>3</v>
      </c>
      <c r="N41" s="30">
        <v>-8.4705868450707544E-2</v>
      </c>
      <c r="O41" s="30">
        <v>-1.4945143846009701E-2</v>
      </c>
      <c r="Y41" s="30">
        <v>3</v>
      </c>
      <c r="Z41" s="30">
        <v>-8.789249932493956E-2</v>
      </c>
      <c r="AA41" s="30">
        <v>1.3822148083414615E-2</v>
      </c>
      <c r="AK41" s="30">
        <v>3</v>
      </c>
      <c r="AL41" s="30">
        <v>-9.8709660649633241E-2</v>
      </c>
      <c r="AM41" s="30">
        <v>1.5632727175732802E-2</v>
      </c>
      <c r="AW41" s="30">
        <v>3</v>
      </c>
      <c r="AX41" s="30">
        <v>-0.10234196152330316</v>
      </c>
      <c r="AY41" s="30">
        <v>1.4369858106552391E-2</v>
      </c>
    </row>
    <row r="42" spans="1:51" x14ac:dyDescent="0.2">
      <c r="A42" s="30">
        <v>4</v>
      </c>
      <c r="B42" s="30">
        <v>0.14281369225003798</v>
      </c>
      <c r="C42" s="30">
        <v>-0.14926832006263929</v>
      </c>
      <c r="M42" s="30">
        <v>4</v>
      </c>
      <c r="N42" s="30">
        <v>7.4610155471704145E-3</v>
      </c>
      <c r="O42" s="30">
        <v>-6.755715501367901E-4</v>
      </c>
      <c r="Y42" s="30">
        <v>4</v>
      </c>
      <c r="Z42" s="30">
        <v>-7.7920575783146659E-3</v>
      </c>
      <c r="AA42" s="30">
        <v>9.4248654845379976E-3</v>
      </c>
      <c r="AK42" s="30">
        <v>4</v>
      </c>
      <c r="AL42" s="30">
        <v>-1.2406766335678852E-2</v>
      </c>
      <c r="AM42" s="30">
        <v>2.0535039431243338E-3</v>
      </c>
      <c r="AW42" s="30">
        <v>4</v>
      </c>
      <c r="AX42" s="30">
        <v>-9.2901333540346531E-3</v>
      </c>
      <c r="AY42" s="30">
        <v>1.2027806726600794E-2</v>
      </c>
    </row>
    <row r="43" spans="1:51" x14ac:dyDescent="0.2">
      <c r="A43" s="30">
        <v>5</v>
      </c>
      <c r="B43" s="30">
        <v>0.2240407845106856</v>
      </c>
      <c r="C43" s="30">
        <v>-0.14868130421354891</v>
      </c>
      <c r="M43" s="30">
        <v>5</v>
      </c>
      <c r="N43" s="30">
        <v>4.0911635360776653E-2</v>
      </c>
      <c r="O43" s="30">
        <v>2.7852854838491904E-2</v>
      </c>
      <c r="Y43" s="30">
        <v>5</v>
      </c>
      <c r="Z43" s="30">
        <v>3.2897564665534611E-2</v>
      </c>
      <c r="AA43" s="30">
        <v>1.1885719243062212E-3</v>
      </c>
      <c r="AK43" s="30">
        <v>5</v>
      </c>
      <c r="AL43" s="30">
        <v>3.1433593238038696E-2</v>
      </c>
      <c r="AM43" s="30">
        <v>-7.1041976669747459E-3</v>
      </c>
      <c r="AW43" s="30">
        <v>5</v>
      </c>
      <c r="AX43" s="30">
        <v>3.7978566477656912E-2</v>
      </c>
      <c r="AY43" s="30">
        <v>3.4615203458923043E-2</v>
      </c>
    </row>
    <row r="44" spans="1:51" x14ac:dyDescent="0.2">
      <c r="A44" s="30">
        <v>6</v>
      </c>
      <c r="B44" s="30">
        <v>0.23811893847859361</v>
      </c>
      <c r="C44" s="30">
        <v>-0.22373558163945934</v>
      </c>
      <c r="M44" s="30">
        <v>6</v>
      </c>
      <c r="N44" s="30">
        <v>4.670924503695182E-2</v>
      </c>
      <c r="O44" s="30">
        <v>-3.2258448294730659E-2</v>
      </c>
      <c r="Y44" s="30">
        <v>6</v>
      </c>
      <c r="Z44" s="30">
        <v>1.9340525929249508E-2</v>
      </c>
      <c r="AA44" s="30">
        <v>1.7761279306554134E-2</v>
      </c>
      <c r="AK44" s="30">
        <v>6</v>
      </c>
      <c r="AL44" s="30">
        <v>1.682678638710022E-2</v>
      </c>
      <c r="AM44" s="30">
        <v>6.1471278593462388E-3</v>
      </c>
      <c r="AW44" s="30">
        <v>6</v>
      </c>
      <c r="AX44" s="30">
        <v>2.2229499288198208E-2</v>
      </c>
      <c r="AY44" s="30">
        <v>-8.3360351554051873E-3</v>
      </c>
    </row>
    <row r="45" spans="1:51" x14ac:dyDescent="0.2">
      <c r="A45" s="30">
        <v>7</v>
      </c>
      <c r="B45" s="30">
        <v>0.14415034069991522</v>
      </c>
      <c r="C45" s="30">
        <v>-0.14233651686110599</v>
      </c>
      <c r="M45" s="30">
        <v>7</v>
      </c>
      <c r="N45" s="30">
        <v>8.0114688242348651E-3</v>
      </c>
      <c r="O45" s="30">
        <v>5.7349032718393311E-2</v>
      </c>
      <c r="Y45" s="30">
        <v>7</v>
      </c>
      <c r="Z45" s="30">
        <v>6.5619546051736656E-3</v>
      </c>
      <c r="AA45" s="30">
        <v>-3.4879405479979987E-3</v>
      </c>
      <c r="AK45" s="30">
        <v>7</v>
      </c>
      <c r="AL45" s="30">
        <v>3.058726356251336E-3</v>
      </c>
      <c r="AM45" s="30">
        <v>-3.6965536393186076E-3</v>
      </c>
      <c r="AW45" s="30">
        <v>7</v>
      </c>
      <c r="AX45" s="30">
        <v>7.3847693819895505E-3</v>
      </c>
      <c r="AY45" s="30">
        <v>2.330057170178286E-2</v>
      </c>
    </row>
    <row r="46" spans="1:51" x14ac:dyDescent="0.2">
      <c r="A46" s="30">
        <v>8</v>
      </c>
      <c r="B46" s="30">
        <v>0.19843283802164696</v>
      </c>
      <c r="C46" s="30">
        <v>-0.14313722157776293</v>
      </c>
      <c r="M46" s="30">
        <v>8</v>
      </c>
      <c r="N46" s="30">
        <v>3.0365872138534551E-2</v>
      </c>
      <c r="O46" s="30">
        <v>2.393546070895473E-2</v>
      </c>
      <c r="Y46" s="30">
        <v>8</v>
      </c>
      <c r="Z46" s="30">
        <v>4.1746183108220584E-2</v>
      </c>
      <c r="AA46" s="30">
        <v>-2.3753458372951224E-2</v>
      </c>
      <c r="AK46" s="30">
        <v>8</v>
      </c>
      <c r="AL46" s="30">
        <v>4.0967390625814185E-2</v>
      </c>
      <c r="AM46" s="30">
        <v>-2.0798160751352615E-2</v>
      </c>
      <c r="AW46" s="30">
        <v>8</v>
      </c>
      <c r="AX46" s="30">
        <v>4.8257912070640847E-2</v>
      </c>
      <c r="AY46" s="30">
        <v>8.6790014501495968E-3</v>
      </c>
    </row>
    <row r="47" spans="1:51" x14ac:dyDescent="0.2">
      <c r="A47" s="30">
        <v>9</v>
      </c>
      <c r="B47" s="30">
        <v>0.13711210978080313</v>
      </c>
      <c r="C47" s="30">
        <v>-0.1366332652580543</v>
      </c>
      <c r="M47" s="30">
        <v>9</v>
      </c>
      <c r="N47" s="30">
        <v>5.1130124092235831E-3</v>
      </c>
      <c r="O47" s="30">
        <v>1.0167867513745311E-2</v>
      </c>
      <c r="Y47" s="30">
        <v>9</v>
      </c>
      <c r="Z47" s="30">
        <v>7.3703284674904359E-5</v>
      </c>
      <c r="AA47" s="30">
        <v>-1.1890317204117014E-2</v>
      </c>
      <c r="AK47" s="30">
        <v>9</v>
      </c>
      <c r="AL47" s="30">
        <v>-3.9319325687847883E-3</v>
      </c>
      <c r="AM47" s="30">
        <v>-3.8149569527337968E-3</v>
      </c>
      <c r="AW47" s="30">
        <v>9</v>
      </c>
      <c r="AX47" s="30">
        <v>-1.5256292016993652E-4</v>
      </c>
      <c r="AY47" s="30">
        <v>-6.1141810363387877E-3</v>
      </c>
    </row>
    <row r="48" spans="1:51" x14ac:dyDescent="0.2">
      <c r="A48" s="30">
        <v>10</v>
      </c>
      <c r="B48" s="30">
        <v>4.8794478787121731E-2</v>
      </c>
      <c r="C48" s="30">
        <v>-7.3894404735870944E-2</v>
      </c>
      <c r="M48" s="30">
        <v>10</v>
      </c>
      <c r="N48" s="30">
        <v>-3.1257605016401957E-2</v>
      </c>
      <c r="O48" s="30">
        <v>5.425759018411247E-3</v>
      </c>
      <c r="Y48" s="30">
        <v>10</v>
      </c>
      <c r="Z48" s="30">
        <v>1.1407849689296229E-2</v>
      </c>
      <c r="AA48" s="30">
        <v>-5.5201856079208078E-3</v>
      </c>
      <c r="AK48" s="30">
        <v>10</v>
      </c>
      <c r="AL48" s="30">
        <v>8.2798557555678227E-3</v>
      </c>
      <c r="AM48" s="30">
        <v>-1.3418029745484828E-2</v>
      </c>
      <c r="AW48" s="30">
        <v>10</v>
      </c>
      <c r="AX48" s="30">
        <v>1.3014193975182581E-2</v>
      </c>
      <c r="AY48" s="30">
        <v>7.449867811146621E-3</v>
      </c>
    </row>
    <row r="49" spans="1:51" x14ac:dyDescent="0.2">
      <c r="A49" s="30">
        <v>11</v>
      </c>
      <c r="B49" s="30">
        <v>1.4199714020448478E-2</v>
      </c>
      <c r="C49" s="30">
        <v>-3.3126168874937995E-2</v>
      </c>
      <c r="M49" s="30">
        <v>11</v>
      </c>
      <c r="N49" s="30">
        <v>-4.5504284191347236E-2</v>
      </c>
      <c r="O49" s="30">
        <v>2.8997868007974339E-2</v>
      </c>
      <c r="Y49" s="30">
        <v>11</v>
      </c>
      <c r="Z49" s="30">
        <v>-3.9399505113399021E-2</v>
      </c>
      <c r="AA49" s="30">
        <v>1.1642701804002571E-2</v>
      </c>
      <c r="AK49" s="30">
        <v>11</v>
      </c>
      <c r="AL49" s="30">
        <v>-4.6461687190958431E-2</v>
      </c>
      <c r="AM49" s="30">
        <v>2.8498813973400899E-3</v>
      </c>
      <c r="AW49" s="30">
        <v>11</v>
      </c>
      <c r="AX49" s="30">
        <v>-4.6008167771463639E-2</v>
      </c>
      <c r="AY49" s="30">
        <v>2.8064501542280997E-2</v>
      </c>
    </row>
    <row r="50" spans="1:51" x14ac:dyDescent="0.2">
      <c r="A50" s="30">
        <v>12</v>
      </c>
      <c r="B50" s="30">
        <v>0.29866917847024377</v>
      </c>
      <c r="C50" s="30">
        <v>-0.14667513302354407</v>
      </c>
      <c r="M50" s="30">
        <v>12</v>
      </c>
      <c r="N50" s="30">
        <v>7.1644805343406115E-2</v>
      </c>
      <c r="O50" s="30">
        <v>8.6857494070312513E-2</v>
      </c>
      <c r="Y50" s="30">
        <v>12</v>
      </c>
      <c r="Z50" s="30">
        <v>2.9871093850630484E-2</v>
      </c>
      <c r="AA50" s="30">
        <v>0.12028173828660203</v>
      </c>
      <c r="AK50" s="30">
        <v>12</v>
      </c>
      <c r="AL50" s="30">
        <v>2.817277238377738E-2</v>
      </c>
      <c r="AM50" s="30">
        <v>7.5741682894728685E-2</v>
      </c>
      <c r="AW50" s="30">
        <v>12</v>
      </c>
      <c r="AX50" s="30">
        <v>3.4462747637124348E-2</v>
      </c>
      <c r="AY50" s="30">
        <v>0.11477553413169836</v>
      </c>
    </row>
    <row r="51" spans="1:51" x14ac:dyDescent="0.2">
      <c r="A51" s="30">
        <v>13</v>
      </c>
      <c r="B51" s="30">
        <v>0.15914596818668425</v>
      </c>
      <c r="C51" s="30">
        <v>-0.19482551588533492</v>
      </c>
      <c r="M51" s="30">
        <v>13</v>
      </c>
      <c r="N51" s="30">
        <v>1.4186908815571265E-2</v>
      </c>
      <c r="O51" s="30">
        <v>-7.2796535414102678E-2</v>
      </c>
      <c r="Y51" s="30">
        <v>13</v>
      </c>
      <c r="Z51" s="30">
        <v>4.6128292217373365E-3</v>
      </c>
      <c r="AA51" s="30">
        <v>-8.1519590918647133E-2</v>
      </c>
      <c r="AK51" s="30">
        <v>13</v>
      </c>
      <c r="AL51" s="30">
        <v>9.5867349382827488E-4</v>
      </c>
      <c r="AM51" s="30">
        <v>-4.6690346580768094E-2</v>
      </c>
      <c r="AW51" s="30">
        <v>13</v>
      </c>
      <c r="AX51" s="30">
        <v>5.1204912293972274E-3</v>
      </c>
      <c r="AY51" s="30">
        <v>-7.5665113161931641E-2</v>
      </c>
    </row>
    <row r="52" spans="1:51" x14ac:dyDescent="0.2">
      <c r="A52" s="30">
        <v>14</v>
      </c>
      <c r="B52" s="30">
        <v>0.21841371707425916</v>
      </c>
      <c r="C52" s="30">
        <v>-0.20178646200924033</v>
      </c>
      <c r="M52" s="30">
        <v>14</v>
      </c>
      <c r="N52" s="30">
        <v>3.8594318708871631E-2</v>
      </c>
      <c r="O52" s="30">
        <v>-2.7863701697589435E-2</v>
      </c>
      <c r="Y52" s="30">
        <v>14</v>
      </c>
      <c r="Z52" s="30">
        <v>3.7464739487723629E-2</v>
      </c>
      <c r="AA52" s="30">
        <v>-1.4902744626917618E-2</v>
      </c>
      <c r="AK52" s="30">
        <v>14</v>
      </c>
      <c r="AL52" s="30">
        <v>3.6354420107377911E-2</v>
      </c>
      <c r="AM52" s="30">
        <v>4.2546381230895436E-3</v>
      </c>
      <c r="AW52" s="30">
        <v>14</v>
      </c>
      <c r="AX52" s="30">
        <v>4.3284204717676342E-2</v>
      </c>
      <c r="AY52" s="30">
        <v>-2.5835004145818283E-2</v>
      </c>
    </row>
    <row r="53" spans="1:51" x14ac:dyDescent="0.2">
      <c r="A53" s="30">
        <v>15</v>
      </c>
      <c r="B53" s="30">
        <v>0.19597811615743721</v>
      </c>
      <c r="C53" s="30">
        <v>-0.15466379920879469</v>
      </c>
      <c r="M53" s="30">
        <v>15</v>
      </c>
      <c r="N53" s="30">
        <v>2.9354978290896373E-2</v>
      </c>
      <c r="O53" s="30">
        <v>1.0699999446490492E-2</v>
      </c>
      <c r="Y53" s="30">
        <v>15</v>
      </c>
      <c r="Z53" s="30">
        <v>2.4055235378341172E-2</v>
      </c>
      <c r="AA53" s="30">
        <v>-9.7222778164193779E-4</v>
      </c>
      <c r="AK53" s="30">
        <v>15</v>
      </c>
      <c r="AL53" s="30">
        <v>2.1906571996685886E-2</v>
      </c>
      <c r="AM53" s="30">
        <v>-5.196937250376843E-4</v>
      </c>
      <c r="AW53" s="30">
        <v>15</v>
      </c>
      <c r="AX53" s="30">
        <v>2.7706526929476977E-2</v>
      </c>
      <c r="AY53" s="30">
        <v>-6.3947291660289285E-3</v>
      </c>
    </row>
    <row r="54" spans="1:51" x14ac:dyDescent="0.2">
      <c r="A54" s="30">
        <v>16</v>
      </c>
      <c r="B54" s="30">
        <v>0.18804350310399945</v>
      </c>
      <c r="C54" s="30">
        <v>-0.1736095467221738</v>
      </c>
      <c r="M54" s="30">
        <v>16</v>
      </c>
      <c r="N54" s="30">
        <v>2.6087377331269111E-2</v>
      </c>
      <c r="O54" s="30">
        <v>-2.3174211747798233E-2</v>
      </c>
      <c r="Y54" s="30">
        <v>16</v>
      </c>
      <c r="Z54" s="30">
        <v>3.9717830916089339E-2</v>
      </c>
      <c r="AA54" s="30">
        <v>-1.8872666500617655E-2</v>
      </c>
      <c r="AK54" s="30">
        <v>16</v>
      </c>
      <c r="AL54" s="30">
        <v>3.8781976150539382E-2</v>
      </c>
      <c r="AM54" s="30">
        <v>-5.2922799279146171E-3</v>
      </c>
      <c r="AW54" s="30">
        <v>16</v>
      </c>
      <c r="AX54" s="30">
        <v>4.5901596980070104E-2</v>
      </c>
      <c r="AY54" s="30">
        <v>-1.1700554938746867E-2</v>
      </c>
    </row>
    <row r="55" spans="1:51" x14ac:dyDescent="0.2">
      <c r="A55" s="30">
        <v>17</v>
      </c>
      <c r="B55" s="30">
        <v>0.13479893022779024</v>
      </c>
      <c r="C55" s="30">
        <v>-0.11565792061784178</v>
      </c>
      <c r="M55" s="30">
        <v>17</v>
      </c>
      <c r="N55" s="30">
        <v>4.1604079562641231E-3</v>
      </c>
      <c r="O55" s="30">
        <v>1.4265659883551695E-2</v>
      </c>
      <c r="Y55" s="30">
        <v>17</v>
      </c>
      <c r="Z55" s="30">
        <v>-1.1999199037233111E-2</v>
      </c>
      <c r="AA55" s="30">
        <v>1.7237679566397868E-2</v>
      </c>
      <c r="AK55" s="30">
        <v>17</v>
      </c>
      <c r="AL55" s="30">
        <v>-1.6939681220735567E-2</v>
      </c>
      <c r="AM55" s="30">
        <v>8.3075569285459422E-3</v>
      </c>
      <c r="AW55" s="30">
        <v>17</v>
      </c>
      <c r="AX55" s="30">
        <v>-1.4177524679009214E-2</v>
      </c>
      <c r="AY55" s="30">
        <v>2.6292931753651973E-2</v>
      </c>
    </row>
    <row r="56" spans="1:51" x14ac:dyDescent="0.2">
      <c r="A56" s="30">
        <v>18</v>
      </c>
      <c r="B56" s="30">
        <v>0.1878527263036488</v>
      </c>
      <c r="C56" s="30">
        <v>-0.14734373875518691</v>
      </c>
      <c r="M56" s="30">
        <v>18</v>
      </c>
      <c r="N56" s="30">
        <v>2.6008812384030723E-2</v>
      </c>
      <c r="O56" s="30">
        <v>3.7387120234493518E-3</v>
      </c>
      <c r="Y56" s="30">
        <v>18</v>
      </c>
      <c r="Z56" s="30">
        <v>1.0960109822778185E-2</v>
      </c>
      <c r="AA56" s="30">
        <v>5.4769688260539635E-3</v>
      </c>
      <c r="AK56" s="30">
        <v>18</v>
      </c>
      <c r="AL56" s="30">
        <v>7.797445851981004E-3</v>
      </c>
      <c r="AM56" s="30">
        <v>2.2628453940446948E-3</v>
      </c>
      <c r="AW56" s="30">
        <v>18</v>
      </c>
      <c r="AX56" s="30">
        <v>1.2494059351511497E-2</v>
      </c>
      <c r="AY56" s="30">
        <v>6.5143893582437686E-3</v>
      </c>
    </row>
    <row r="57" spans="1:51" x14ac:dyDescent="0.2">
      <c r="A57" s="30">
        <v>19</v>
      </c>
      <c r="B57" s="30">
        <v>0.14429755874962177</v>
      </c>
      <c r="C57" s="30">
        <v>-0.1368038688823516</v>
      </c>
      <c r="M57" s="30">
        <v>19</v>
      </c>
      <c r="N57" s="30">
        <v>8.0720955790943433E-3</v>
      </c>
      <c r="O57" s="30">
        <v>4.2996504936902297E-3</v>
      </c>
      <c r="Y57" s="30">
        <v>19</v>
      </c>
      <c r="Z57" s="30">
        <v>1.7964432061412371E-2</v>
      </c>
      <c r="AA57" s="30">
        <v>-4.8296670797394955E-3</v>
      </c>
      <c r="AK57" s="30">
        <v>19</v>
      </c>
      <c r="AL57" s="30">
        <v>1.5344136840451082E-2</v>
      </c>
      <c r="AM57" s="30">
        <v>-3.8107842737947518E-3</v>
      </c>
      <c r="AW57" s="30">
        <v>19</v>
      </c>
      <c r="AX57" s="30">
        <v>2.0630905730626967E-2</v>
      </c>
      <c r="AY57" s="30">
        <v>-5.5125628993509673E-3</v>
      </c>
    </row>
    <row r="58" spans="1:51" x14ac:dyDescent="0.2">
      <c r="A58" s="30">
        <v>20</v>
      </c>
      <c r="B58" s="30">
        <v>0.16822758229862017</v>
      </c>
      <c r="C58" s="30">
        <v>-0.12155625521537222</v>
      </c>
      <c r="M58" s="30">
        <v>20</v>
      </c>
      <c r="N58" s="30">
        <v>1.7926863213759484E-2</v>
      </c>
      <c r="O58" s="30">
        <v>1.3989828302416005E-2</v>
      </c>
      <c r="Y58" s="30">
        <v>20</v>
      </c>
      <c r="Z58" s="30">
        <v>-2.0071624775883489E-3</v>
      </c>
      <c r="AA58" s="30">
        <v>3.4081642712794111E-2</v>
      </c>
      <c r="AK58" s="30">
        <v>20</v>
      </c>
      <c r="AL58" s="30">
        <v>-6.1739269204538743E-3</v>
      </c>
      <c r="AM58" s="30">
        <v>1.1031061832923404E-2</v>
      </c>
      <c r="AW58" s="30">
        <v>20</v>
      </c>
      <c r="AX58" s="30">
        <v>-2.5698824646229225E-3</v>
      </c>
      <c r="AY58" s="30">
        <v>3.6719198538970488E-2</v>
      </c>
    </row>
    <row r="59" spans="1:51" x14ac:dyDescent="0.2">
      <c r="A59" s="30">
        <v>21</v>
      </c>
      <c r="B59" s="30">
        <v>0.15660296875055904</v>
      </c>
      <c r="C59" s="30">
        <v>-0.13386364625239325</v>
      </c>
      <c r="M59" s="30">
        <v>21</v>
      </c>
      <c r="N59" s="30">
        <v>1.3139660847478581E-2</v>
      </c>
      <c r="O59" s="30">
        <v>1.5723163997540982E-2</v>
      </c>
      <c r="Y59" s="30">
        <v>21</v>
      </c>
      <c r="Z59" s="30">
        <v>1.0510925119508976E-2</v>
      </c>
      <c r="AA59" s="30">
        <v>2.9829161838606372E-3</v>
      </c>
      <c r="AK59" s="30">
        <v>21</v>
      </c>
      <c r="AL59" s="30">
        <v>7.3134792329664364E-3</v>
      </c>
      <c r="AM59" s="30">
        <v>-7.3134792329664364E-3</v>
      </c>
      <c r="AW59" s="30">
        <v>21</v>
      </c>
      <c r="AX59" s="30">
        <v>1.1972246276409056E-2</v>
      </c>
      <c r="AY59" s="30">
        <v>7.3190864002853056E-3</v>
      </c>
    </row>
    <row r="60" spans="1:51" x14ac:dyDescent="0.2">
      <c r="A60" s="30">
        <v>22</v>
      </c>
      <c r="B60" s="30">
        <v>0.12903627384759639</v>
      </c>
      <c r="C60" s="30">
        <v>-0.10881305166355468</v>
      </c>
      <c r="M60" s="30">
        <v>22</v>
      </c>
      <c r="N60" s="30">
        <v>1.7872536019046252E-3</v>
      </c>
      <c r="O60" s="30">
        <v>1.8311467537585446E-2</v>
      </c>
      <c r="Y60" s="30">
        <v>22</v>
      </c>
      <c r="Z60" s="30">
        <v>-1.0759340981089196E-3</v>
      </c>
      <c r="AA60" s="30">
        <v>1.4375987866741666E-2</v>
      </c>
      <c r="AK60" s="30">
        <v>22</v>
      </c>
      <c r="AL60" s="30">
        <v>-5.1705903262489541E-3</v>
      </c>
      <c r="AM60" s="30">
        <v>4.4934479733645463E-3</v>
      </c>
      <c r="AW60" s="30">
        <v>22</v>
      </c>
      <c r="AX60" s="30">
        <v>-1.4880843962955716E-3</v>
      </c>
      <c r="AY60" s="30">
        <v>1.6168901924214295E-2</v>
      </c>
    </row>
    <row r="61" spans="1:51" x14ac:dyDescent="0.2">
      <c r="A61" s="30">
        <v>23</v>
      </c>
      <c r="B61" s="30">
        <v>0.2457650255092107</v>
      </c>
      <c r="C61" s="30">
        <v>-0.20938485709196381</v>
      </c>
      <c r="M61" s="30">
        <v>23</v>
      </c>
      <c r="N61" s="30">
        <v>4.9858026351223106E-2</v>
      </c>
      <c r="O61" s="30">
        <v>3.1792468491947945E-4</v>
      </c>
      <c r="Y61" s="30">
        <v>23</v>
      </c>
      <c r="Z61" s="30">
        <v>2.7428857771875058E-2</v>
      </c>
      <c r="AA61" s="30">
        <v>5.3053973633004139E-3</v>
      </c>
      <c r="AK61" s="30">
        <v>23</v>
      </c>
      <c r="AL61" s="30">
        <v>2.5541425569720177E-2</v>
      </c>
      <c r="AM61" s="30">
        <v>3.7268567491461797E-3</v>
      </c>
      <c r="AW61" s="30">
        <v>23</v>
      </c>
      <c r="AX61" s="30">
        <v>3.1625628053339863E-2</v>
      </c>
      <c r="AY61" s="30">
        <v>8.4274677437442963E-3</v>
      </c>
    </row>
    <row r="62" spans="1:51" x14ac:dyDescent="0.2">
      <c r="A62" s="30">
        <v>24</v>
      </c>
      <c r="B62" s="30">
        <v>0.1829314954852459</v>
      </c>
      <c r="C62" s="30">
        <v>-1.0792035585065762</v>
      </c>
      <c r="M62" s="30">
        <v>24</v>
      </c>
      <c r="N62" s="30">
        <v>2.3982170575985225E-2</v>
      </c>
      <c r="O62" s="30">
        <v>0.16712373340963943</v>
      </c>
      <c r="Y62" s="30">
        <v>24</v>
      </c>
      <c r="Z62" s="30">
        <v>1.8554741550591398E-2</v>
      </c>
      <c r="AA62" s="30">
        <v>4.9980778696914356E-2</v>
      </c>
      <c r="AK62" s="30">
        <v>24</v>
      </c>
      <c r="AL62" s="30">
        <v>1.5980156022695962E-2</v>
      </c>
      <c r="AM62" s="30">
        <v>1.3902609433989594E-2</v>
      </c>
      <c r="AW62" s="30">
        <v>24</v>
      </c>
      <c r="AX62" s="30">
        <v>2.131666196312727E-2</v>
      </c>
      <c r="AY62" s="30">
        <v>8.1741983722752917E-2</v>
      </c>
    </row>
    <row r="63" spans="1:51" x14ac:dyDescent="0.2">
      <c r="A63" s="30">
        <v>25</v>
      </c>
      <c r="B63" s="30">
        <v>0.18522781522008896</v>
      </c>
      <c r="C63" s="30">
        <v>9.0144080087385827</v>
      </c>
      <c r="M63" s="30">
        <v>25</v>
      </c>
      <c r="N63" s="30">
        <v>2.4927831885320686E-2</v>
      </c>
      <c r="O63" s="30">
        <v>-0.13653496358086939</v>
      </c>
      <c r="Y63" s="30">
        <v>25</v>
      </c>
      <c r="Z63" s="30">
        <v>2.3325255811474137E-2</v>
      </c>
      <c r="AA63" s="30">
        <v>-5.6919195501269546E-2</v>
      </c>
      <c r="AK63" s="30">
        <v>25</v>
      </c>
      <c r="AL63" s="30">
        <v>2.1120067602491001E-2</v>
      </c>
      <c r="AM63" s="30">
        <v>-1.8989355714984314E-2</v>
      </c>
      <c r="AW63" s="30">
        <v>25</v>
      </c>
      <c r="AX63" s="30">
        <v>2.6858517458592249E-2</v>
      </c>
      <c r="AY63" s="30">
        <v>-9.4859435455100782E-2</v>
      </c>
    </row>
    <row r="64" spans="1:51" x14ac:dyDescent="0.2">
      <c r="A64" s="30">
        <v>26</v>
      </c>
      <c r="B64" s="30">
        <v>0.237445395930593</v>
      </c>
      <c r="C64" s="30">
        <v>-0.19926640845948851</v>
      </c>
      <c r="M64" s="30">
        <v>26</v>
      </c>
      <c r="N64" s="30">
        <v>4.643186940925903E-2</v>
      </c>
      <c r="O64" s="30">
        <v>-3.7422871006285718E-2</v>
      </c>
      <c r="Y64" s="30">
        <v>26</v>
      </c>
      <c r="Z64" s="30">
        <v>7.8451869171712055E-2</v>
      </c>
      <c r="AA64" s="30">
        <v>-3.4828243303227938E-2</v>
      </c>
      <c r="AK64" s="30">
        <v>26</v>
      </c>
      <c r="AL64" s="30">
        <v>8.0515324145071857E-2</v>
      </c>
      <c r="AM64" s="30">
        <v>-1.3848741441431292E-2</v>
      </c>
      <c r="AW64" s="30">
        <v>26</v>
      </c>
      <c r="AX64" s="30">
        <v>9.0898515766924953E-2</v>
      </c>
      <c r="AY64" s="30">
        <v>-3.476218796619554E-2</v>
      </c>
    </row>
    <row r="65" spans="1:51" x14ac:dyDescent="0.2">
      <c r="A65" s="30">
        <v>27</v>
      </c>
      <c r="B65" s="30">
        <v>7.0555900385893738E-2</v>
      </c>
      <c r="C65" s="30">
        <v>-0.10224370853018658</v>
      </c>
      <c r="M65" s="30">
        <v>27</v>
      </c>
      <c r="N65" s="30">
        <v>-2.2295902458242235E-2</v>
      </c>
      <c r="O65" s="30">
        <v>-9.8970934476055525E-3</v>
      </c>
      <c r="Y65" s="30">
        <v>27</v>
      </c>
      <c r="Z65" s="30">
        <v>-2.277599980298883E-2</v>
      </c>
      <c r="AA65" s="30">
        <v>-1.3836076959078184E-2</v>
      </c>
      <c r="AK65" s="30">
        <v>27</v>
      </c>
      <c r="AL65" s="30">
        <v>-2.8550966717406975E-2</v>
      </c>
      <c r="AM65" s="30">
        <v>5.6049724000691824E-3</v>
      </c>
      <c r="AW65" s="30">
        <v>27</v>
      </c>
      <c r="AX65" s="30">
        <v>-2.6696819094907943E-2</v>
      </c>
      <c r="AY65" s="30">
        <v>-1.9270195299260561E-2</v>
      </c>
    </row>
    <row r="66" spans="1:51" x14ac:dyDescent="0.2">
      <c r="A66" s="30">
        <v>28</v>
      </c>
      <c r="B66" s="30">
        <v>0.12606048365371353</v>
      </c>
      <c r="C66" s="30">
        <v>-0.10755661196195571</v>
      </c>
      <c r="M66" s="30">
        <v>28</v>
      </c>
      <c r="N66" s="30">
        <v>5.6177545600208227E-4</v>
      </c>
      <c r="O66" s="30">
        <v>1.0285587036922979E-2</v>
      </c>
      <c r="Y66" s="30">
        <v>28</v>
      </c>
      <c r="Z66" s="30">
        <v>-3.3860790287613468E-3</v>
      </c>
      <c r="AA66" s="30">
        <v>2.0985827638291604E-3</v>
      </c>
      <c r="AK66" s="30">
        <v>28</v>
      </c>
      <c r="AL66" s="30">
        <v>-7.6596177205131635E-3</v>
      </c>
      <c r="AM66" s="30">
        <v>8.4004275271393272E-3</v>
      </c>
      <c r="AW66" s="30">
        <v>28</v>
      </c>
      <c r="AX66" s="30">
        <v>-4.1717551032955614E-3</v>
      </c>
      <c r="AY66" s="30">
        <v>1.2920697137660277E-2</v>
      </c>
    </row>
    <row r="67" spans="1:51" x14ac:dyDescent="0.2">
      <c r="A67" s="30">
        <v>29</v>
      </c>
      <c r="B67" s="30">
        <v>0.12986230034291299</v>
      </c>
      <c r="C67" s="30">
        <v>-0.12770619284518844</v>
      </c>
      <c r="M67" s="30">
        <v>29</v>
      </c>
      <c r="N67" s="30">
        <v>2.1274245655793543E-3</v>
      </c>
      <c r="O67" s="30">
        <v>-5.8424013863739343E-3</v>
      </c>
      <c r="Y67" s="30">
        <v>29</v>
      </c>
      <c r="Z67" s="30">
        <v>7.3121202577234477E-3</v>
      </c>
      <c r="AA67" s="30">
        <v>-1.408955684805004E-2</v>
      </c>
      <c r="AK67" s="30">
        <v>29</v>
      </c>
      <c r="AL67" s="30">
        <v>3.8669799141374944E-3</v>
      </c>
      <c r="AM67" s="30">
        <v>-6.8212894120418116E-3</v>
      </c>
      <c r="AW67" s="30">
        <v>29</v>
      </c>
      <c r="AX67" s="30">
        <v>8.2562288131417007E-3</v>
      </c>
      <c r="AY67" s="30">
        <v>4.5926833958825873E-3</v>
      </c>
    </row>
    <row r="68" spans="1:51" x14ac:dyDescent="0.2">
      <c r="A68" s="30">
        <v>30</v>
      </c>
      <c r="B68" s="30">
        <v>0.237178873413529</v>
      </c>
      <c r="C68" s="30">
        <v>-0.16579418244197336</v>
      </c>
      <c r="M68" s="30">
        <v>30</v>
      </c>
      <c r="N68" s="30">
        <v>4.6322111160601497E-2</v>
      </c>
      <c r="O68" s="30">
        <v>1.553914379195729E-2</v>
      </c>
      <c r="Y68" s="30">
        <v>30</v>
      </c>
      <c r="Z68" s="30">
        <v>4.33023747980067E-2</v>
      </c>
      <c r="AA68" s="30">
        <v>7.3492455630618167E-3</v>
      </c>
      <c r="AK68" s="30">
        <v>30</v>
      </c>
      <c r="AL68" s="30">
        <v>4.2644083587891693E-2</v>
      </c>
      <c r="AM68" s="30">
        <v>7.7827955902155938E-3</v>
      </c>
      <c r="AW68" s="30">
        <v>30</v>
      </c>
      <c r="AX68" s="30">
        <v>5.0065723345570842E-2</v>
      </c>
      <c r="AY68" s="30">
        <v>4.1145561071184861E-3</v>
      </c>
    </row>
    <row r="69" spans="1:51" x14ac:dyDescent="0.2">
      <c r="A69" s="30">
        <v>31</v>
      </c>
      <c r="B69" s="30">
        <v>0.13324195033859088</v>
      </c>
      <c r="C69" s="30">
        <v>-0.1559692048243575</v>
      </c>
      <c r="M69" s="30">
        <v>31</v>
      </c>
      <c r="N69" s="30">
        <v>3.5192186574534048E-3</v>
      </c>
      <c r="O69" s="30">
        <v>-3.4953780686094435E-2</v>
      </c>
      <c r="Y69" s="30">
        <v>31</v>
      </c>
      <c r="Z69" s="30">
        <v>6.4991163911730871E-3</v>
      </c>
      <c r="AA69" s="30">
        <v>-1.7001745440645165E-2</v>
      </c>
      <c r="AK69" s="30">
        <v>31</v>
      </c>
      <c r="AL69" s="30">
        <v>2.9910223633205103E-3</v>
      </c>
      <c r="AM69" s="30">
        <v>-1.1452619215007858E-2</v>
      </c>
      <c r="AW69" s="30">
        <v>31</v>
      </c>
      <c r="AX69" s="30">
        <v>7.3117708995324689E-3</v>
      </c>
      <c r="AY69" s="30">
        <v>6.4191625696126435E-3</v>
      </c>
    </row>
    <row r="70" spans="1:51" x14ac:dyDescent="0.2">
      <c r="A70" s="30">
        <v>32</v>
      </c>
      <c r="B70" s="30">
        <v>0.17988890283830861</v>
      </c>
      <c r="C70" s="30">
        <v>-0.14523976736430044</v>
      </c>
      <c r="M70" s="30">
        <v>32</v>
      </c>
      <c r="N70" s="30">
        <v>2.2729182108125447E-2</v>
      </c>
      <c r="O70" s="30">
        <v>-1.0826567472743479E-3</v>
      </c>
      <c r="Y70" s="30">
        <v>32</v>
      </c>
      <c r="Z70" s="30">
        <v>2.4524222617160651E-2</v>
      </c>
      <c r="AA70" s="30">
        <v>1.8095632001005509E-3</v>
      </c>
      <c r="AK70" s="30">
        <v>32</v>
      </c>
      <c r="AL70" s="30">
        <v>2.2411874529653951E-2</v>
      </c>
      <c r="AM70" s="30">
        <v>-1.2310844856841384E-2</v>
      </c>
      <c r="AW70" s="30">
        <v>32</v>
      </c>
      <c r="AX70" s="30">
        <v>2.8251344398752026E-2</v>
      </c>
      <c r="AY70" s="30">
        <v>-2.2614038357234127E-3</v>
      </c>
    </row>
    <row r="71" spans="1:51" x14ac:dyDescent="0.2">
      <c r="A71" s="30">
        <v>33</v>
      </c>
      <c r="B71" s="30">
        <v>0.1374482863931055</v>
      </c>
      <c r="C71" s="30">
        <v>-0.1397011565447073</v>
      </c>
      <c r="M71" s="30">
        <v>33</v>
      </c>
      <c r="N71" s="30">
        <v>5.2514553318419119E-3</v>
      </c>
      <c r="O71" s="30">
        <v>-2.7612526131641866E-3</v>
      </c>
      <c r="Y71" s="30">
        <v>33</v>
      </c>
      <c r="Z71" s="30">
        <v>1.4146986291630598E-2</v>
      </c>
      <c r="AA71" s="30">
        <v>-1.0311874162368468E-2</v>
      </c>
      <c r="AK71" s="30">
        <v>33</v>
      </c>
      <c r="AL71" s="30">
        <v>1.1231093121405543E-2</v>
      </c>
      <c r="AM71" s="30">
        <v>-8.8947041616132747E-3</v>
      </c>
      <c r="AW71" s="30">
        <v>33</v>
      </c>
      <c r="AX71" s="30">
        <v>1.6196219728034453E-2</v>
      </c>
      <c r="AY71" s="30">
        <v>-5.1452144265108669E-3</v>
      </c>
    </row>
    <row r="72" spans="1:51" x14ac:dyDescent="0.2">
      <c r="A72" s="30">
        <v>34</v>
      </c>
      <c r="B72" s="30">
        <v>0.33068561726089329</v>
      </c>
      <c r="C72" s="30">
        <v>-0.26238112835647798</v>
      </c>
      <c r="M72" s="30">
        <v>34</v>
      </c>
      <c r="N72" s="30">
        <v>8.4829688514343748E-2</v>
      </c>
      <c r="O72" s="30">
        <v>-1.6008201813752121E-2</v>
      </c>
      <c r="Y72" s="30">
        <v>34</v>
      </c>
      <c r="Z72" s="30">
        <v>8.3364789872829456E-2</v>
      </c>
      <c r="AA72" s="30">
        <v>-1.3464425520003029E-2</v>
      </c>
      <c r="AK72" s="30">
        <v>34</v>
      </c>
      <c r="AL72" s="30">
        <v>8.5808669185322373E-2</v>
      </c>
      <c r="AM72" s="30">
        <v>-1.4022197822655569E-2</v>
      </c>
      <c r="AW72" s="30">
        <v>34</v>
      </c>
      <c r="AX72" s="30">
        <v>9.6605803303936338E-2</v>
      </c>
      <c r="AY72" s="30">
        <v>-2.0211445557072355E-2</v>
      </c>
    </row>
    <row r="73" spans="1:51" x14ac:dyDescent="0.2">
      <c r="A73" s="30">
        <v>35</v>
      </c>
      <c r="B73" s="30">
        <v>0.12127994196384637</v>
      </c>
      <c r="C73" s="30">
        <v>-0.13132172552761487</v>
      </c>
      <c r="M73" s="30">
        <v>35</v>
      </c>
      <c r="N73" s="30">
        <v>-1.4069283116731549E-3</v>
      </c>
      <c r="O73" s="30">
        <v>-3.585098050557573E-3</v>
      </c>
      <c r="Y73" s="30">
        <v>35</v>
      </c>
      <c r="Z73" s="30">
        <v>1.5943374930210329E-2</v>
      </c>
      <c r="AA73" s="30">
        <v>-1.976222533894921E-3</v>
      </c>
      <c r="AK73" s="30">
        <v>35</v>
      </c>
      <c r="AL73" s="30">
        <v>1.3166582307751602E-2</v>
      </c>
      <c r="AM73" s="30">
        <v>9.8905539028797222E-3</v>
      </c>
      <c r="AW73" s="30">
        <v>35</v>
      </c>
      <c r="AX73" s="30">
        <v>1.8283065234468758E-2</v>
      </c>
      <c r="AY73" s="30">
        <v>-3.6450549608690201E-2</v>
      </c>
    </row>
    <row r="74" spans="1:51" x14ac:dyDescent="0.2">
      <c r="A74" s="30">
        <v>36</v>
      </c>
      <c r="B74" s="30">
        <v>-2.430369144131192E-2</v>
      </c>
      <c r="C74" s="30">
        <v>-5.0750508761458174E-2</v>
      </c>
      <c r="M74" s="30">
        <v>36</v>
      </c>
      <c r="N74" s="30">
        <v>-6.1360604315396056E-2</v>
      </c>
      <c r="O74" s="30">
        <v>5.6246648730804788E-2</v>
      </c>
      <c r="Y74" s="30">
        <v>36</v>
      </c>
      <c r="Z74" s="30">
        <v>-5.1357319440915393E-2</v>
      </c>
      <c r="AA74" s="30">
        <v>5.7801389331142226E-2</v>
      </c>
      <c r="AK74" s="30">
        <v>36</v>
      </c>
      <c r="AL74" s="30">
        <v>-5.9345436189471523E-2</v>
      </c>
      <c r="AM74" s="30">
        <v>2.7730088263522634E-2</v>
      </c>
      <c r="AW74" s="30">
        <v>36</v>
      </c>
      <c r="AX74" s="30">
        <v>-5.9899433035689918E-2</v>
      </c>
      <c r="AY74" s="30">
        <v>3.8343882370374914E-2</v>
      </c>
    </row>
    <row r="75" spans="1:51" x14ac:dyDescent="0.2">
      <c r="A75" s="30">
        <v>37</v>
      </c>
      <c r="B75" s="30">
        <v>7.8003708201654726E-2</v>
      </c>
      <c r="C75" s="30">
        <v>-0.12411682300574592</v>
      </c>
      <c r="M75" s="30">
        <v>37</v>
      </c>
      <c r="N75" s="30">
        <v>-1.9228775705872631E-2</v>
      </c>
      <c r="O75" s="30">
        <v>-8.8143854853325473E-2</v>
      </c>
      <c r="Y75" s="30">
        <v>37</v>
      </c>
      <c r="Z75" s="30">
        <v>-3.6881904720236842E-2</v>
      </c>
      <c r="AA75" s="30">
        <v>-6.9080757385269143E-2</v>
      </c>
      <c r="AK75" s="30">
        <v>37</v>
      </c>
      <c r="AL75" s="30">
        <v>-4.3749140344548548E-2</v>
      </c>
      <c r="AM75" s="30">
        <v>-2.2274519465746684E-2</v>
      </c>
      <c r="AW75" s="30">
        <v>37</v>
      </c>
      <c r="AX75" s="30">
        <v>-4.3083498268086259E-2</v>
      </c>
      <c r="AY75" s="30">
        <v>-5.4280591146715865E-2</v>
      </c>
    </row>
    <row r="76" spans="1:51" x14ac:dyDescent="0.2">
      <c r="A76" s="30">
        <v>38</v>
      </c>
      <c r="B76" s="30">
        <v>0.13442330978770753</v>
      </c>
      <c r="C76" s="30">
        <v>-0.11351598569945306</v>
      </c>
      <c r="M76" s="30">
        <v>38</v>
      </c>
      <c r="N76" s="30">
        <v>4.0057214325226707E-3</v>
      </c>
      <c r="O76" s="30">
        <v>1.0251832559839722E-2</v>
      </c>
      <c r="Y76" s="30">
        <v>38</v>
      </c>
      <c r="Z76" s="30">
        <v>1.5404776232399126E-2</v>
      </c>
      <c r="AA76" s="30">
        <v>-4.4335240962912921E-3</v>
      </c>
      <c r="AK76" s="30">
        <v>38</v>
      </c>
      <c r="AL76" s="30">
        <v>1.2586278061217378E-2</v>
      </c>
      <c r="AM76" s="30">
        <v>-8.8633221035994206E-3</v>
      </c>
      <c r="AW76" s="30">
        <v>38</v>
      </c>
      <c r="AX76" s="30">
        <v>1.7657380876329357E-2</v>
      </c>
      <c r="AY76" s="30">
        <v>7.4502773326105831E-4</v>
      </c>
    </row>
    <row r="77" spans="1:51" x14ac:dyDescent="0.2">
      <c r="A77" s="30">
        <v>39</v>
      </c>
      <c r="B77" s="30">
        <v>0.38077680852112711</v>
      </c>
      <c r="C77" s="30">
        <v>-0.29775160772762205</v>
      </c>
      <c r="M77" s="30">
        <v>39</v>
      </c>
      <c r="N77" s="30">
        <v>0.10545804474652286</v>
      </c>
      <c r="O77" s="30">
        <v>-1.9117562191721102E-2</v>
      </c>
      <c r="Y77" s="30">
        <v>39</v>
      </c>
      <c r="Z77" s="30">
        <v>5.6019114549077161E-2</v>
      </c>
      <c r="AA77" s="30">
        <v>5.066792225951515E-3</v>
      </c>
      <c r="AK77" s="30">
        <v>39</v>
      </c>
      <c r="AL77" s="30">
        <v>5.6345524214477756E-2</v>
      </c>
      <c r="AM77" s="30">
        <v>-2.185360767614393E-3</v>
      </c>
      <c r="AW77" s="30">
        <v>39</v>
      </c>
      <c r="AX77" s="30">
        <v>6.4838624173421455E-2</v>
      </c>
      <c r="AY77" s="30">
        <v>-3.2435970685992244E-3</v>
      </c>
    </row>
    <row r="78" spans="1:51" x14ac:dyDescent="0.2">
      <c r="A78" s="30">
        <v>40</v>
      </c>
      <c r="B78" s="30">
        <v>5.055519068825598E-2</v>
      </c>
      <c r="C78" s="30">
        <v>-9.0838928565984634E-2</v>
      </c>
      <c r="M78" s="30">
        <v>40</v>
      </c>
      <c r="N78" s="30">
        <v>-3.0532515606366929E-2</v>
      </c>
      <c r="O78" s="30">
        <v>-1.2815511590565386E-2</v>
      </c>
      <c r="Y78" s="30">
        <v>40</v>
      </c>
      <c r="Z78" s="30">
        <v>-2.7934207929827624E-2</v>
      </c>
      <c r="AA78" s="30">
        <v>-1.0551581545312851E-2</v>
      </c>
      <c r="AK78" s="30">
        <v>40</v>
      </c>
      <c r="AL78" s="30">
        <v>-3.4108592631981988E-2</v>
      </c>
      <c r="AM78" s="30">
        <v>7.2465768096655059E-4</v>
      </c>
      <c r="AW78" s="30">
        <v>40</v>
      </c>
      <c r="AX78" s="30">
        <v>-3.26890544161339E-2</v>
      </c>
      <c r="AY78" s="30">
        <v>-7.4610660005619556E-3</v>
      </c>
    </row>
    <row r="79" spans="1:51" x14ac:dyDescent="0.2">
      <c r="A79" s="30">
        <v>41</v>
      </c>
      <c r="B79" s="30">
        <v>-5.658357769858241E-2</v>
      </c>
      <c r="C79" s="30">
        <v>-1.0767895669891614E-2</v>
      </c>
      <c r="M79" s="30">
        <v>41</v>
      </c>
      <c r="N79" s="30">
        <v>-7.465397937988219E-2</v>
      </c>
      <c r="O79" s="30">
        <v>5.132075932158392E-3</v>
      </c>
      <c r="Y79" s="30">
        <v>41</v>
      </c>
      <c r="Z79" s="30">
        <v>-5.0318082769306868E-2</v>
      </c>
      <c r="AA79" s="30">
        <v>1.2326420884612596E-2</v>
      </c>
      <c r="AK79" s="30">
        <v>41</v>
      </c>
      <c r="AL79" s="30">
        <v>-5.8225727849775685E-2</v>
      </c>
      <c r="AM79" s="30">
        <v>9.8502761350674345E-3</v>
      </c>
      <c r="AW79" s="30">
        <v>41</v>
      </c>
      <c r="AX79" s="30">
        <v>-5.8692162887297832E-2</v>
      </c>
      <c r="AY79" s="30">
        <v>3.2078179716520799E-4</v>
      </c>
    </row>
    <row r="80" spans="1:51" x14ac:dyDescent="0.2">
      <c r="A80" s="30">
        <v>42</v>
      </c>
      <c r="B80" s="30">
        <v>0.18886115171915063</v>
      </c>
      <c r="C80" s="30">
        <v>-0.15175519225419831</v>
      </c>
      <c r="M80" s="30">
        <v>42</v>
      </c>
      <c r="N80" s="30">
        <v>2.6424098149475661E-2</v>
      </c>
      <c r="O80" s="30">
        <v>7.702980773421686E-3</v>
      </c>
      <c r="Y80" s="30">
        <v>42</v>
      </c>
      <c r="Z80" s="30">
        <v>3.8812890608920774E-3</v>
      </c>
      <c r="AA80" s="30">
        <v>1.14750779640605E-2</v>
      </c>
      <c r="AK80" s="30">
        <v>42</v>
      </c>
      <c r="AL80" s="30">
        <v>1.7048766349854689E-4</v>
      </c>
      <c r="AM80" s="30">
        <v>2.7260312139191618E-3</v>
      </c>
      <c r="AW80" s="30">
        <v>42</v>
      </c>
      <c r="AX80" s="30">
        <v>4.2706688331460817E-3</v>
      </c>
      <c r="AY80" s="30">
        <v>1.6076923956234727E-2</v>
      </c>
    </row>
    <row r="81" spans="1:51" x14ac:dyDescent="0.2">
      <c r="A81" s="30">
        <v>43</v>
      </c>
      <c r="B81" s="30">
        <v>6.7053093931010624E-2</v>
      </c>
      <c r="C81" s="30">
        <v>-8.0315915400832674E-2</v>
      </c>
      <c r="M81" s="30">
        <v>43</v>
      </c>
      <c r="N81" s="30">
        <v>-2.3738414355959234E-2</v>
      </c>
      <c r="O81" s="30">
        <v>1.0566865116836008E-2</v>
      </c>
      <c r="Y81" s="30">
        <v>43</v>
      </c>
      <c r="Z81" s="30">
        <v>-9.8623409218438936E-3</v>
      </c>
      <c r="AA81" s="30">
        <v>6.3124020534817034E-3</v>
      </c>
      <c r="AK81" s="30">
        <v>43</v>
      </c>
      <c r="AL81" s="30">
        <v>-1.4637358835551943E-2</v>
      </c>
      <c r="AM81" s="30">
        <v>-5.9300967754767411E-3</v>
      </c>
      <c r="AW81" s="30">
        <v>43</v>
      </c>
      <c r="AX81" s="30">
        <v>-1.1695159415603127E-2</v>
      </c>
      <c r="AY81" s="30">
        <v>1.4032207557148577E-2</v>
      </c>
    </row>
    <row r="82" spans="1:51" x14ac:dyDescent="0.2">
      <c r="A82" s="30">
        <v>44</v>
      </c>
      <c r="B82" s="30">
        <v>0.16451679652824217</v>
      </c>
      <c r="C82" s="30">
        <v>-0.13949698143110004</v>
      </c>
      <c r="M82" s="30">
        <v>44</v>
      </c>
      <c r="N82" s="30">
        <v>1.6398702097067737E-2</v>
      </c>
      <c r="O82" s="30">
        <v>9.8684680932306021E-3</v>
      </c>
      <c r="Y82" s="30">
        <v>44</v>
      </c>
      <c r="Z82" s="30">
        <v>1.939107190462476E-2</v>
      </c>
      <c r="AA82" s="30">
        <v>2.1168801442080637E-3</v>
      </c>
      <c r="AK82" s="30">
        <v>44</v>
      </c>
      <c r="AL82" s="30">
        <v>1.6881246311111684E-2</v>
      </c>
      <c r="AM82" s="30">
        <v>1.3664208431498372E-2</v>
      </c>
      <c r="AW82" s="30">
        <v>44</v>
      </c>
      <c r="AX82" s="30">
        <v>2.2288218008254007E-2</v>
      </c>
      <c r="AY82" s="30">
        <v>4.5441459101271675E-3</v>
      </c>
    </row>
    <row r="83" spans="1:51" x14ac:dyDescent="0.2">
      <c r="A83" s="30">
        <v>45</v>
      </c>
      <c r="B83" s="30">
        <v>0.1546149303808084</v>
      </c>
      <c r="C83" s="30">
        <v>-0.15309402808893388</v>
      </c>
      <c r="M83" s="30">
        <v>45</v>
      </c>
      <c r="N83" s="30">
        <v>1.2320954750404517E-2</v>
      </c>
      <c r="O83" s="30">
        <v>-8.0012849061615928E-3</v>
      </c>
      <c r="Y83" s="30">
        <v>45</v>
      </c>
      <c r="Z83" s="30">
        <v>-1.1485778956234424E-2</v>
      </c>
      <c r="AA83" s="30">
        <v>6.6326547775240018E-3</v>
      </c>
      <c r="AK83" s="30">
        <v>45</v>
      </c>
      <c r="AL83" s="30">
        <v>-1.6386505257870686E-2</v>
      </c>
      <c r="AM83" s="30">
        <v>-9.0192795026919695E-3</v>
      </c>
      <c r="AW83" s="30">
        <v>45</v>
      </c>
      <c r="AX83" s="30">
        <v>-1.3581090051259428E-2</v>
      </c>
      <c r="AY83" s="30">
        <v>-2.3056945406666231E-3</v>
      </c>
    </row>
    <row r="84" spans="1:51" x14ac:dyDescent="0.2">
      <c r="A84" s="30">
        <v>46</v>
      </c>
      <c r="B84" s="30">
        <v>7.7551924634282954E-2</v>
      </c>
      <c r="C84" s="30">
        <v>-9.0984368418977835E-2</v>
      </c>
      <c r="M84" s="30">
        <v>46</v>
      </c>
      <c r="N84" s="30">
        <v>-1.9414827427405315E-2</v>
      </c>
      <c r="O84" s="30">
        <v>-3.2026613418714017E-3</v>
      </c>
      <c r="Y84" s="30">
        <v>46</v>
      </c>
      <c r="Z84" s="30">
        <v>1.5087857164515304E-2</v>
      </c>
      <c r="AA84" s="30">
        <v>-4.7785015960431811E-3</v>
      </c>
      <c r="AK84" s="30">
        <v>46</v>
      </c>
      <c r="AL84" s="30">
        <v>1.2244818860428303E-2</v>
      </c>
      <c r="AM84" s="30">
        <v>-1.1538550335090464E-2</v>
      </c>
      <c r="AW84" s="30">
        <v>46</v>
      </c>
      <c r="AX84" s="30">
        <v>1.7289219378024849E-2</v>
      </c>
      <c r="AY84" s="30">
        <v>-2.0319599451331591E-3</v>
      </c>
    </row>
    <row r="85" spans="1:51" x14ac:dyDescent="0.2">
      <c r="A85" s="30">
        <v>47</v>
      </c>
      <c r="B85" s="30">
        <v>0.29935974580323965</v>
      </c>
      <c r="C85" s="30">
        <v>-0.22937717424865733</v>
      </c>
      <c r="M85" s="30">
        <v>47</v>
      </c>
      <c r="N85" s="30">
        <v>7.1929192050708371E-2</v>
      </c>
      <c r="O85" s="30">
        <v>-1.0809249040139038E-2</v>
      </c>
      <c r="Y85" s="30">
        <v>47</v>
      </c>
      <c r="Z85" s="30">
        <v>5.1143764433236497E-2</v>
      </c>
      <c r="AA85" s="30">
        <v>2.2125603032009097E-2</v>
      </c>
      <c r="AK85" s="30">
        <v>47</v>
      </c>
      <c r="AL85" s="30">
        <v>5.1092658979079081E-2</v>
      </c>
      <c r="AM85" s="30">
        <v>1.6953837846633013E-3</v>
      </c>
      <c r="AW85" s="30">
        <v>47</v>
      </c>
      <c r="AX85" s="30">
        <v>5.9174981984290276E-2</v>
      </c>
      <c r="AY85" s="30">
        <v>-1.3007109120500848E-3</v>
      </c>
    </row>
    <row r="86" spans="1:51" x14ac:dyDescent="0.2">
      <c r="A86" s="30">
        <v>48</v>
      </c>
      <c r="B86" s="30">
        <v>3.4824981450578732E-2</v>
      </c>
      <c r="C86" s="30">
        <v>-7.4636398559677214E-3</v>
      </c>
      <c r="M86" s="30">
        <v>48</v>
      </c>
      <c r="N86" s="30">
        <v>-3.7010468148476347E-2</v>
      </c>
      <c r="O86" s="30">
        <v>2.7030932991498766E-2</v>
      </c>
      <c r="Y86" s="30">
        <v>48</v>
      </c>
      <c r="Z86" s="30">
        <v>-8.0447768616535541E-3</v>
      </c>
      <c r="AA86" s="30">
        <v>7.9345481420128594E-2</v>
      </c>
      <c r="AK86" s="30">
        <v>48</v>
      </c>
      <c r="AL86" s="30">
        <v>-1.2679054541904797E-2</v>
      </c>
      <c r="AM86" s="30">
        <v>4.6897671747285014E-2</v>
      </c>
      <c r="AW86" s="30">
        <v>48</v>
      </c>
      <c r="AX86" s="30">
        <v>-9.5837146479143681E-3</v>
      </c>
      <c r="AY86" s="30">
        <v>0.11968511735238747</v>
      </c>
    </row>
    <row r="87" spans="1:51" x14ac:dyDescent="0.2">
      <c r="A87" s="30">
        <v>49</v>
      </c>
      <c r="B87" s="30">
        <v>0.11808447417477103</v>
      </c>
      <c r="C87" s="30">
        <v>-0.14930235913301443</v>
      </c>
      <c r="M87" s="30">
        <v>49</v>
      </c>
      <c r="N87" s="30">
        <v>-2.7228732158190083E-3</v>
      </c>
      <c r="O87" s="30">
        <v>-2.3203948867292845E-3</v>
      </c>
      <c r="Y87" s="30">
        <v>49</v>
      </c>
      <c r="Z87" s="30">
        <v>1.0450654781040566E-2</v>
      </c>
      <c r="AA87" s="30">
        <v>-8.8877185213108389E-2</v>
      </c>
      <c r="AK87" s="30">
        <v>49</v>
      </c>
      <c r="AL87" s="30">
        <v>7.2485419549978688E-3</v>
      </c>
      <c r="AM87" s="30">
        <v>-4.6880595458537358E-2</v>
      </c>
      <c r="AW87" s="30">
        <v>49</v>
      </c>
      <c r="AX87" s="30">
        <v>1.1902230867547686E-2</v>
      </c>
      <c r="AY87" s="30">
        <v>-0.10903566526712369</v>
      </c>
    </row>
    <row r="88" spans="1:51" x14ac:dyDescent="0.2">
      <c r="A88" s="30">
        <v>50</v>
      </c>
      <c r="B88" s="30">
        <v>0.20686856422724076</v>
      </c>
      <c r="C88" s="30">
        <v>-0.18187219504388108</v>
      </c>
      <c r="M88" s="30">
        <v>50</v>
      </c>
      <c r="N88" s="30">
        <v>3.3839839534160539E-2</v>
      </c>
      <c r="O88" s="30">
        <v>-4.3087751008170153E-3</v>
      </c>
      <c r="Y88" s="30">
        <v>50</v>
      </c>
      <c r="Z88" s="30">
        <v>2.0058330272947043E-2</v>
      </c>
      <c r="AA88" s="30">
        <v>1.2093880972482509E-2</v>
      </c>
      <c r="AK88" s="30">
        <v>50</v>
      </c>
      <c r="AL88" s="30">
        <v>1.7600172788740581E-2</v>
      </c>
      <c r="AM88" s="30">
        <v>1.3786618940485957E-2</v>
      </c>
      <c r="AW88" s="30">
        <v>50</v>
      </c>
      <c r="AX88" s="30">
        <v>2.3063364932287642E-2</v>
      </c>
      <c r="AY88" s="30">
        <v>-1.2644504799464416E-2</v>
      </c>
    </row>
    <row r="89" spans="1:51" x14ac:dyDescent="0.2">
      <c r="A89" s="30">
        <v>51</v>
      </c>
      <c r="B89" s="30">
        <v>0.19932760093631402</v>
      </c>
      <c r="C89" s="30">
        <v>-0.1592338464346576</v>
      </c>
      <c r="M89" s="30">
        <v>51</v>
      </c>
      <c r="N89" s="30">
        <v>3.0734349862516087E-2</v>
      </c>
      <c r="O89" s="30">
        <v>1.189799712168129E-2</v>
      </c>
      <c r="Y89" s="30">
        <v>51</v>
      </c>
      <c r="Z89" s="30">
        <v>3.6452607307922186E-2</v>
      </c>
      <c r="AA89" s="30">
        <v>9.4396147045802403E-3</v>
      </c>
      <c r="AK89" s="30">
        <v>51</v>
      </c>
      <c r="AL89" s="30">
        <v>3.5263915053467432E-2</v>
      </c>
      <c r="AM89" s="30">
        <v>-6.7352902354182453E-3</v>
      </c>
      <c r="AW89" s="30">
        <v>51</v>
      </c>
      <c r="AX89" s="30">
        <v>4.2108421568097902E-2</v>
      </c>
      <c r="AY89" s="30">
        <v>3.6532230409595037E-3</v>
      </c>
    </row>
    <row r="90" spans="1:51" x14ac:dyDescent="0.2">
      <c r="A90" s="30">
        <v>52</v>
      </c>
      <c r="B90" s="30">
        <v>8.3195665652637363E-2</v>
      </c>
      <c r="C90" s="30">
        <v>-0.10427642214222543</v>
      </c>
      <c r="M90" s="30">
        <v>52</v>
      </c>
      <c r="N90" s="30">
        <v>-1.7090644326948696E-2</v>
      </c>
      <c r="O90" s="30">
        <v>-5.3997413018298905E-3</v>
      </c>
      <c r="Y90" s="30">
        <v>52</v>
      </c>
      <c r="Z90" s="30">
        <v>-4.0523875885549038E-2</v>
      </c>
      <c r="AA90" s="30">
        <v>5.7734910321730337E-3</v>
      </c>
      <c r="AK90" s="30">
        <v>52</v>
      </c>
      <c r="AL90" s="30">
        <v>-4.7673121857267874E-2</v>
      </c>
      <c r="AM90" s="30">
        <v>2.0646120537068012E-2</v>
      </c>
      <c r="AW90" s="30">
        <v>52</v>
      </c>
      <c r="AX90" s="30">
        <v>-4.731433729571672E-2</v>
      </c>
      <c r="AY90" s="30">
        <v>8.5626293963913594E-3</v>
      </c>
    </row>
    <row r="91" spans="1:51" x14ac:dyDescent="0.2">
      <c r="A91" s="30">
        <v>53</v>
      </c>
      <c r="B91" s="30">
        <v>0.24669019781958829</v>
      </c>
      <c r="C91" s="30">
        <v>-0.18998718422149036</v>
      </c>
      <c r="M91" s="30">
        <v>53</v>
      </c>
      <c r="N91" s="30">
        <v>5.0239027152251536E-2</v>
      </c>
      <c r="O91" s="30">
        <v>5.6365449829988701E-3</v>
      </c>
      <c r="Y91" s="30">
        <v>53</v>
      </c>
      <c r="Z91" s="30">
        <v>5.0764271456716407E-2</v>
      </c>
      <c r="AA91" s="30">
        <v>-4.9710952391605542E-3</v>
      </c>
      <c r="AK91" s="30">
        <v>53</v>
      </c>
      <c r="AL91" s="30">
        <v>5.0683780556796461E-2</v>
      </c>
      <c r="AM91" s="30">
        <v>2.3929468157300945E-3</v>
      </c>
      <c r="AW91" s="30">
        <v>53</v>
      </c>
      <c r="AX91" s="30">
        <v>5.873412904424917E-2</v>
      </c>
      <c r="AY91" s="30">
        <v>-1.06549831000569E-2</v>
      </c>
    </row>
    <row r="92" spans="1:51" x14ac:dyDescent="0.2">
      <c r="A92" s="30">
        <v>54</v>
      </c>
      <c r="B92" s="30">
        <v>8.3758532112976875E-2</v>
      </c>
      <c r="C92" s="30">
        <v>-0.11086850751596031</v>
      </c>
      <c r="M92" s="30">
        <v>54</v>
      </c>
      <c r="N92" s="30">
        <v>-1.6858846887859904E-2</v>
      </c>
      <c r="O92" s="30">
        <v>-1.2463111521789891E-2</v>
      </c>
      <c r="Y92" s="30">
        <v>54</v>
      </c>
      <c r="Z92" s="30">
        <v>-3.7953776676348416E-2</v>
      </c>
      <c r="AA92" s="30">
        <v>8.9982714909379591E-3</v>
      </c>
      <c r="AK92" s="30">
        <v>54</v>
      </c>
      <c r="AL92" s="30">
        <v>-4.4904011031017474E-2</v>
      </c>
      <c r="AM92" s="30">
        <v>1.3607440196872753E-2</v>
      </c>
      <c r="AW92" s="30">
        <v>54</v>
      </c>
      <c r="AX92" s="30">
        <v>-4.4328680478130121E-2</v>
      </c>
      <c r="AY92" s="30">
        <v>-5.4458669318122738E-4</v>
      </c>
    </row>
    <row r="93" spans="1:51" x14ac:dyDescent="0.2">
      <c r="A93" s="30">
        <v>55</v>
      </c>
      <c r="B93" s="30">
        <v>0.18822288120932873</v>
      </c>
      <c r="C93" s="30">
        <v>-0.1537373285690864</v>
      </c>
      <c r="M93" s="30">
        <v>55</v>
      </c>
      <c r="N93" s="30">
        <v>2.6161248113015192E-2</v>
      </c>
      <c r="O93" s="30">
        <v>8.7449116541524069E-3</v>
      </c>
      <c r="Y93" s="30">
        <v>55</v>
      </c>
      <c r="Z93" s="30">
        <v>4.1791199477883373E-2</v>
      </c>
      <c r="AA93" s="30">
        <v>-5.7659531282880094E-3</v>
      </c>
      <c r="AK93" s="30">
        <v>55</v>
      </c>
      <c r="AL93" s="30">
        <v>4.1015892767733639E-2</v>
      </c>
      <c r="AM93" s="30">
        <v>-1.8928908046662016E-2</v>
      </c>
      <c r="AW93" s="30">
        <v>55</v>
      </c>
      <c r="AX93" s="30">
        <v>4.8310207106764577E-2</v>
      </c>
      <c r="AY93" s="30">
        <v>1.7864732428978361E-2</v>
      </c>
    </row>
    <row r="94" spans="1:51" x14ac:dyDescent="0.2">
      <c r="A94" s="30">
        <v>56</v>
      </c>
      <c r="B94" s="30">
        <v>0.19629957116270955</v>
      </c>
      <c r="C94" s="30">
        <v>-0.16372101248994506</v>
      </c>
      <c r="M94" s="30">
        <v>56</v>
      </c>
      <c r="N94" s="30">
        <v>2.948735861954388E-2</v>
      </c>
      <c r="O94" s="30">
        <v>-1.9098171767999439E-3</v>
      </c>
      <c r="Y94" s="30">
        <v>56</v>
      </c>
      <c r="Z94" s="30">
        <v>1.9458971952816789E-2</v>
      </c>
      <c r="AA94" s="30">
        <v>-5.0588229920411065E-3</v>
      </c>
      <c r="AK94" s="30">
        <v>56</v>
      </c>
      <c r="AL94" s="30">
        <v>1.6954404093456575E-2</v>
      </c>
      <c r="AM94" s="30">
        <v>6.4349131637350815E-2</v>
      </c>
      <c r="AW94" s="30">
        <v>56</v>
      </c>
      <c r="AX94" s="30">
        <v>2.2367096769460294E-2</v>
      </c>
      <c r="AY94" s="30">
        <v>-9.6887689710161602E-3</v>
      </c>
    </row>
    <row r="95" spans="1:51" x14ac:dyDescent="0.2">
      <c r="A95" s="30">
        <v>57</v>
      </c>
      <c r="B95" s="30">
        <v>0.14817493229818726</v>
      </c>
      <c r="C95" s="30">
        <v>-0.17655711220416284</v>
      </c>
      <c r="M95" s="30">
        <v>57</v>
      </c>
      <c r="N95" s="30">
        <v>9.6688602156050872E-3</v>
      </c>
      <c r="O95" s="30">
        <v>-4.5470148190189796E-2</v>
      </c>
      <c r="Y95" s="30">
        <v>57</v>
      </c>
      <c r="Z95" s="30">
        <v>-1.2220691712131974E-2</v>
      </c>
      <c r="AA95" s="30">
        <v>-4.3457378012280966E-3</v>
      </c>
      <c r="AK95" s="30">
        <v>57</v>
      </c>
      <c r="AL95" s="30">
        <v>-1.7178324834881638E-2</v>
      </c>
      <c r="AM95" s="30">
        <v>-4.1387033616529116E-2</v>
      </c>
      <c r="AW95" s="30">
        <v>57</v>
      </c>
      <c r="AX95" s="30">
        <v>-1.4434830355183077E-2</v>
      </c>
      <c r="AY95" s="30">
        <v>-4.6976311114689071E-2</v>
      </c>
    </row>
    <row r="96" spans="1:51" x14ac:dyDescent="0.2">
      <c r="A96" s="30">
        <v>58</v>
      </c>
      <c r="B96" s="30">
        <v>0.15099311262509113</v>
      </c>
      <c r="C96" s="30">
        <v>-0.18664549402178793</v>
      </c>
      <c r="M96" s="30">
        <v>58</v>
      </c>
      <c r="N96" s="30">
        <v>1.0829432089567345E-2</v>
      </c>
      <c r="O96" s="30">
        <v>-5.3584380866369651E-2</v>
      </c>
      <c r="Y96" s="30">
        <v>58</v>
      </c>
      <c r="Z96" s="30">
        <v>6.088450852737461E-3</v>
      </c>
      <c r="AA96" s="30">
        <v>-2.3030966180676682E-2</v>
      </c>
      <c r="AK96" s="30">
        <v>58</v>
      </c>
      <c r="AL96" s="30">
        <v>2.5485575804906897E-3</v>
      </c>
      <c r="AM96" s="30">
        <v>1.863260807815043E-3</v>
      </c>
      <c r="AW96" s="30">
        <v>58</v>
      </c>
      <c r="AX96" s="30">
        <v>6.8347051270560991E-3</v>
      </c>
      <c r="AY96" s="30">
        <v>-4.5052368689756941E-2</v>
      </c>
    </row>
    <row r="97" spans="1:51" x14ac:dyDescent="0.2">
      <c r="A97" s="30">
        <v>59</v>
      </c>
      <c r="B97" s="30">
        <v>0.26361340286999352</v>
      </c>
      <c r="C97" s="30">
        <v>-0.19268916856183643</v>
      </c>
      <c r="M97" s="30">
        <v>59</v>
      </c>
      <c r="N97" s="30">
        <v>5.7208274510661072E-2</v>
      </c>
      <c r="O97" s="30">
        <v>5.3690597034547483E-3</v>
      </c>
      <c r="Y97" s="30">
        <v>59</v>
      </c>
      <c r="Z97" s="30">
        <v>4.8915210760006336E-2</v>
      </c>
      <c r="AA97" s="30">
        <v>-1.0251111053086182E-5</v>
      </c>
      <c r="AK97" s="30">
        <v>59</v>
      </c>
      <c r="AL97" s="30">
        <v>4.8691540733787245E-2</v>
      </c>
      <c r="AM97" s="30">
        <v>6.3900040798864216E-3</v>
      </c>
      <c r="AW97" s="30">
        <v>59</v>
      </c>
      <c r="AX97" s="30">
        <v>5.6586094970116692E-2</v>
      </c>
      <c r="AY97" s="30">
        <v>8.2668898147857314E-3</v>
      </c>
    </row>
    <row r="98" spans="1:51" ht="17" thickBot="1" x14ac:dyDescent="0.25">
      <c r="A98" s="31">
        <v>60</v>
      </c>
      <c r="B98" s="31">
        <v>2.1217263689208746E-2</v>
      </c>
      <c r="C98" s="31">
        <v>4.2082444733755761E-2</v>
      </c>
      <c r="M98" s="31">
        <v>60</v>
      </c>
      <c r="N98" s="31">
        <v>-4.2614344647044181E-2</v>
      </c>
      <c r="O98" s="31">
        <v>4.3499131291801399E-2</v>
      </c>
      <c r="Y98" s="31">
        <v>60</v>
      </c>
      <c r="Z98" s="31">
        <v>-1.7544405284583606E-2</v>
      </c>
      <c r="AA98" s="31">
        <v>7.7037948730290948E-2</v>
      </c>
      <c r="AK98" s="31">
        <v>60</v>
      </c>
      <c r="AL98" s="31">
        <v>-2.2914271850684675E-2</v>
      </c>
      <c r="AM98" s="31">
        <v>3.1897252148729016E-2</v>
      </c>
      <c r="AW98" s="31">
        <v>60</v>
      </c>
      <c r="AX98" s="31">
        <v>-2.0619331585939964E-2</v>
      </c>
      <c r="AY98" s="31">
        <v>8.2720855934816914E-2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AA590-9EE2-C940-9F93-90CA0724FE53}">
  <dimension ref="A1:BE75"/>
  <sheetViews>
    <sheetView topLeftCell="AC1" workbookViewId="0">
      <selection activeCell="BF20" sqref="BF20"/>
    </sheetView>
  </sheetViews>
  <sheetFormatPr baseColWidth="10" defaultRowHeight="16" x14ac:dyDescent="0.2"/>
  <sheetData>
    <row r="1" spans="1:49" x14ac:dyDescent="0.2">
      <c r="A1" s="29" t="s">
        <v>3</v>
      </c>
      <c r="M1" s="29" t="s">
        <v>4</v>
      </c>
      <c r="Y1" s="29" t="s">
        <v>5</v>
      </c>
      <c r="AK1" s="29" t="s">
        <v>6</v>
      </c>
      <c r="AW1" s="29" t="s">
        <v>7</v>
      </c>
    </row>
    <row r="15" spans="1:49" x14ac:dyDescent="0.2">
      <c r="A15" t="s">
        <v>15</v>
      </c>
    </row>
    <row r="16" spans="1:49" ht="17" thickBot="1" x14ac:dyDescent="0.25">
      <c r="M16" t="s">
        <v>15</v>
      </c>
      <c r="Y16" t="s">
        <v>15</v>
      </c>
      <c r="AK16" t="s">
        <v>15</v>
      </c>
      <c r="AW16" t="s">
        <v>15</v>
      </c>
    </row>
    <row r="17" spans="1:57" ht="17" thickBot="1" x14ac:dyDescent="0.25">
      <c r="A17" s="33" t="s">
        <v>16</v>
      </c>
      <c r="B17" s="33"/>
    </row>
    <row r="18" spans="1:57" x14ac:dyDescent="0.2">
      <c r="A18" s="30" t="s">
        <v>17</v>
      </c>
      <c r="B18" s="30">
        <v>8.8302715791527028E-2</v>
      </c>
      <c r="M18" s="33" t="s">
        <v>16</v>
      </c>
      <c r="N18" s="33"/>
      <c r="Y18" s="33" t="s">
        <v>16</v>
      </c>
      <c r="Z18" s="33"/>
      <c r="AK18" s="33" t="s">
        <v>16</v>
      </c>
      <c r="AL18" s="33"/>
      <c r="AW18" s="33" t="s">
        <v>16</v>
      </c>
      <c r="AX18" s="33"/>
    </row>
    <row r="19" spans="1:57" x14ac:dyDescent="0.2">
      <c r="A19" s="30" t="s">
        <v>18</v>
      </c>
      <c r="B19" s="30">
        <v>7.7973696161591959E-3</v>
      </c>
      <c r="M19" s="30" t="s">
        <v>17</v>
      </c>
      <c r="N19" s="30">
        <v>0.66147426871878234</v>
      </c>
      <c r="Y19" s="30" t="s">
        <v>17</v>
      </c>
      <c r="Z19" s="30">
        <v>0.73262640357130238</v>
      </c>
      <c r="AK19" s="30" t="s">
        <v>17</v>
      </c>
      <c r="AL19" s="30">
        <v>0.8922887067698273</v>
      </c>
      <c r="AW19" s="30" t="s">
        <v>17</v>
      </c>
      <c r="AX19" s="30">
        <v>0.74402039376199514</v>
      </c>
    </row>
    <row r="20" spans="1:57" x14ac:dyDescent="0.2">
      <c r="A20" s="30" t="s">
        <v>19</v>
      </c>
      <c r="B20" s="30">
        <v>-2.1385060689247889E-2</v>
      </c>
      <c r="M20" s="30" t="s">
        <v>18</v>
      </c>
      <c r="N20" s="30">
        <v>0.43754820817704793</v>
      </c>
      <c r="Y20" s="30" t="s">
        <v>18</v>
      </c>
      <c r="Z20" s="30">
        <v>0.53674144720982075</v>
      </c>
      <c r="AK20" s="30" t="s">
        <v>18</v>
      </c>
      <c r="AL20" s="30">
        <v>0.79617913622897085</v>
      </c>
      <c r="AW20" s="30" t="s">
        <v>18</v>
      </c>
      <c r="AX20" s="30">
        <v>0.55356634633375423</v>
      </c>
    </row>
    <row r="21" spans="1:57" x14ac:dyDescent="0.2">
      <c r="A21" s="30" t="s">
        <v>20</v>
      </c>
      <c r="B21" s="30">
        <v>1.5608458957364015</v>
      </c>
      <c r="M21" s="30" t="s">
        <v>19</v>
      </c>
      <c r="N21" s="30">
        <v>0.42100550841754936</v>
      </c>
      <c r="Y21" s="30" t="s">
        <v>19</v>
      </c>
      <c r="Z21" s="30">
        <v>0.52311619565716838</v>
      </c>
      <c r="AK21" s="30" t="s">
        <v>19</v>
      </c>
      <c r="AL21" s="30">
        <v>0.79018440494158759</v>
      </c>
      <c r="AW21" s="30" t="s">
        <v>19</v>
      </c>
      <c r="AX21" s="30">
        <v>0.54043594475533518</v>
      </c>
    </row>
    <row r="22" spans="1:57" ht="17" thickBot="1" x14ac:dyDescent="0.25">
      <c r="A22" s="31" t="s">
        <v>21</v>
      </c>
      <c r="B22" s="31">
        <v>36</v>
      </c>
      <c r="M22" s="30" t="s">
        <v>20</v>
      </c>
      <c r="N22" s="30">
        <v>4.7207495571195107E-2</v>
      </c>
      <c r="Y22" s="30" t="s">
        <v>20</v>
      </c>
      <c r="Z22" s="30">
        <v>3.5180520683856423E-2</v>
      </c>
      <c r="AK22" s="30" t="s">
        <v>20</v>
      </c>
      <c r="AL22" s="30">
        <v>2.1018043245144613E-2</v>
      </c>
      <c r="AW22" s="30" t="s">
        <v>20</v>
      </c>
      <c r="AX22" s="30">
        <v>3.9842807357219186E-2</v>
      </c>
    </row>
    <row r="23" spans="1:57" ht="17" thickBot="1" x14ac:dyDescent="0.25">
      <c r="M23" s="31" t="s">
        <v>21</v>
      </c>
      <c r="N23" s="31">
        <v>36</v>
      </c>
      <c r="Y23" s="31" t="s">
        <v>21</v>
      </c>
      <c r="Z23" s="31">
        <v>36</v>
      </c>
      <c r="AK23" s="31" t="s">
        <v>21</v>
      </c>
      <c r="AL23" s="31">
        <v>36</v>
      </c>
      <c r="AW23" s="31" t="s">
        <v>21</v>
      </c>
      <c r="AX23" s="31">
        <v>36</v>
      </c>
    </row>
    <row r="24" spans="1:57" ht="17" thickBot="1" x14ac:dyDescent="0.25">
      <c r="A24" t="s">
        <v>22</v>
      </c>
    </row>
    <row r="25" spans="1:57" ht="17" thickBot="1" x14ac:dyDescent="0.25">
      <c r="A25" s="32"/>
      <c r="B25" s="32" t="s">
        <v>27</v>
      </c>
      <c r="C25" s="32" t="s">
        <v>28</v>
      </c>
      <c r="D25" s="32" t="s">
        <v>29</v>
      </c>
      <c r="E25" s="32" t="s">
        <v>30</v>
      </c>
      <c r="F25" s="32" t="s">
        <v>31</v>
      </c>
      <c r="M25" t="s">
        <v>22</v>
      </c>
      <c r="Y25" t="s">
        <v>22</v>
      </c>
      <c r="AK25" t="s">
        <v>22</v>
      </c>
      <c r="AW25" t="s">
        <v>22</v>
      </c>
    </row>
    <row r="26" spans="1:57" x14ac:dyDescent="0.2">
      <c r="A26" s="30" t="s">
        <v>23</v>
      </c>
      <c r="B26" s="30">
        <v>1</v>
      </c>
      <c r="C26" s="30">
        <v>0.65094863090405397</v>
      </c>
      <c r="D26" s="30">
        <v>0.65094863090405397</v>
      </c>
      <c r="E26" s="30">
        <v>0.26719397714845072</v>
      </c>
      <c r="F26" s="30">
        <v>0.60856672615671759</v>
      </c>
      <c r="M26" s="32"/>
      <c r="N26" s="32" t="s">
        <v>27</v>
      </c>
      <c r="O26" s="32" t="s">
        <v>28</v>
      </c>
      <c r="P26" s="32" t="s">
        <v>29</v>
      </c>
      <c r="Q26" s="32" t="s">
        <v>30</v>
      </c>
      <c r="R26" s="32" t="s">
        <v>31</v>
      </c>
      <c r="Y26" s="32"/>
      <c r="Z26" s="32" t="s">
        <v>27</v>
      </c>
      <c r="AA26" s="32" t="s">
        <v>28</v>
      </c>
      <c r="AB26" s="32" t="s">
        <v>29</v>
      </c>
      <c r="AC26" s="32" t="s">
        <v>30</v>
      </c>
      <c r="AD26" s="32" t="s">
        <v>31</v>
      </c>
      <c r="AK26" s="32"/>
      <c r="AL26" s="32" t="s">
        <v>27</v>
      </c>
      <c r="AM26" s="32" t="s">
        <v>28</v>
      </c>
      <c r="AN26" s="32" t="s">
        <v>29</v>
      </c>
      <c r="AO26" s="32" t="s">
        <v>30</v>
      </c>
      <c r="AP26" s="32" t="s">
        <v>31</v>
      </c>
      <c r="AW26" s="32"/>
      <c r="AX26" s="32" t="s">
        <v>27</v>
      </c>
      <c r="AY26" s="32" t="s">
        <v>28</v>
      </c>
      <c r="AZ26" s="32" t="s">
        <v>29</v>
      </c>
      <c r="BA26" s="32" t="s">
        <v>30</v>
      </c>
      <c r="BB26" s="32" t="s">
        <v>31</v>
      </c>
    </row>
    <row r="27" spans="1:57" x14ac:dyDescent="0.2">
      <c r="A27" s="30" t="s">
        <v>24</v>
      </c>
      <c r="B27" s="30">
        <v>34</v>
      </c>
      <c r="C27" s="30">
        <v>82.832156948063769</v>
      </c>
      <c r="D27" s="30">
        <v>2.4362399102371697</v>
      </c>
      <c r="E27" s="30"/>
      <c r="F27" s="30"/>
      <c r="M27" s="30" t="s">
        <v>23</v>
      </c>
      <c r="N27" s="30">
        <v>1</v>
      </c>
      <c r="O27" s="30">
        <v>5.8944249733474591E-2</v>
      </c>
      <c r="P27" s="30">
        <v>5.8944249733474591E-2</v>
      </c>
      <c r="Q27" s="30">
        <v>26.449625184414881</v>
      </c>
      <c r="R27" s="30">
        <v>1.1208980863461045E-5</v>
      </c>
      <c r="Y27" s="30" t="s">
        <v>23</v>
      </c>
      <c r="Z27" s="30">
        <v>1</v>
      </c>
      <c r="AA27" s="30">
        <v>4.8755670070441189E-2</v>
      </c>
      <c r="AB27" s="30">
        <v>4.8755670070441189E-2</v>
      </c>
      <c r="AC27" s="30">
        <v>39.393140386119121</v>
      </c>
      <c r="AD27" s="30">
        <v>3.7778294939410346E-7</v>
      </c>
      <c r="AK27" s="30" t="s">
        <v>23</v>
      </c>
      <c r="AL27" s="30">
        <v>1</v>
      </c>
      <c r="AM27" s="30">
        <v>5.8671289661354528E-2</v>
      </c>
      <c r="AN27" s="30">
        <v>5.8671289661354528E-2</v>
      </c>
      <c r="AO27" s="30">
        <v>132.81314842329064</v>
      </c>
      <c r="AP27" s="30">
        <v>2.7333217737291819E-13</v>
      </c>
      <c r="AW27" s="30" t="s">
        <v>23</v>
      </c>
      <c r="AX27" s="30">
        <v>1</v>
      </c>
      <c r="AY27" s="30">
        <v>6.6925486070898141E-2</v>
      </c>
      <c r="AZ27" s="30">
        <v>6.6925486070898141E-2</v>
      </c>
      <c r="BA27" s="30">
        <v>42.159132988254591</v>
      </c>
      <c r="BB27" s="30">
        <v>1.9862217492068862E-7</v>
      </c>
    </row>
    <row r="28" spans="1:57" ht="17" thickBot="1" x14ac:dyDescent="0.25">
      <c r="A28" s="31" t="s">
        <v>25</v>
      </c>
      <c r="B28" s="31">
        <v>35</v>
      </c>
      <c r="C28" s="31">
        <v>83.483105578967823</v>
      </c>
      <c r="D28" s="31"/>
      <c r="E28" s="31"/>
      <c r="F28" s="31"/>
      <c r="M28" s="30" t="s">
        <v>24</v>
      </c>
      <c r="N28" s="30">
        <v>34</v>
      </c>
      <c r="O28" s="30">
        <v>7.5770619695549796E-2</v>
      </c>
      <c r="P28" s="30">
        <v>2.2285476381044057E-3</v>
      </c>
      <c r="Q28" s="30"/>
      <c r="R28" s="30"/>
      <c r="Y28" s="30" t="s">
        <v>24</v>
      </c>
      <c r="Z28" s="30">
        <v>34</v>
      </c>
      <c r="AA28" s="30">
        <v>4.2080747209966483E-2</v>
      </c>
      <c r="AB28" s="30">
        <v>1.2376690355872496E-3</v>
      </c>
      <c r="AC28" s="30"/>
      <c r="AD28" s="30"/>
      <c r="AK28" s="30" t="s">
        <v>24</v>
      </c>
      <c r="AL28" s="30">
        <v>34</v>
      </c>
      <c r="AM28" s="30">
        <v>1.5019776823062148E-2</v>
      </c>
      <c r="AN28" s="30">
        <v>4.4175814185476908E-4</v>
      </c>
      <c r="AO28" s="30"/>
      <c r="AP28" s="30"/>
      <c r="AW28" s="30" t="s">
        <v>24</v>
      </c>
      <c r="AX28" s="30">
        <v>34</v>
      </c>
      <c r="AY28" s="30">
        <v>5.3973276135552292E-2</v>
      </c>
      <c r="AZ28" s="30">
        <v>1.5874492981044791E-3</v>
      </c>
      <c r="BA28" s="30"/>
      <c r="BB28" s="30"/>
    </row>
    <row r="29" spans="1:57" ht="17" thickBot="1" x14ac:dyDescent="0.25">
      <c r="M29" s="31" t="s">
        <v>25</v>
      </c>
      <c r="N29" s="31">
        <v>35</v>
      </c>
      <c r="O29" s="31">
        <v>0.13471486942902439</v>
      </c>
      <c r="P29" s="31"/>
      <c r="Q29" s="31"/>
      <c r="R29" s="31"/>
      <c r="Y29" s="31" t="s">
        <v>25</v>
      </c>
      <c r="Z29" s="31">
        <v>35</v>
      </c>
      <c r="AA29" s="31">
        <v>9.0836417280407672E-2</v>
      </c>
      <c r="AB29" s="31"/>
      <c r="AC29" s="31"/>
      <c r="AD29" s="31"/>
      <c r="AK29" s="31" t="s">
        <v>25</v>
      </c>
      <c r="AL29" s="31">
        <v>35</v>
      </c>
      <c r="AM29" s="31">
        <v>7.3691066484416673E-2</v>
      </c>
      <c r="AN29" s="31"/>
      <c r="AO29" s="31"/>
      <c r="AP29" s="31"/>
      <c r="AW29" s="31" t="s">
        <v>25</v>
      </c>
      <c r="AX29" s="31">
        <v>35</v>
      </c>
      <c r="AY29" s="31">
        <v>0.12089876220645043</v>
      </c>
      <c r="AZ29" s="31"/>
      <c r="BA29" s="31"/>
      <c r="BB29" s="31"/>
    </row>
    <row r="30" spans="1:57" ht="17" thickBot="1" x14ac:dyDescent="0.25">
      <c r="A30" s="32"/>
      <c r="B30" s="32" t="s">
        <v>32</v>
      </c>
      <c r="C30" s="32" t="s">
        <v>20</v>
      </c>
      <c r="D30" s="32" t="s">
        <v>33</v>
      </c>
      <c r="E30" s="32" t="s">
        <v>34</v>
      </c>
      <c r="F30" s="32" t="s">
        <v>35</v>
      </c>
      <c r="G30" s="32" t="s">
        <v>36</v>
      </c>
      <c r="H30" s="32" t="s">
        <v>37</v>
      </c>
      <c r="I30" s="32" t="s">
        <v>38</v>
      </c>
    </row>
    <row r="31" spans="1:57" x14ac:dyDescent="0.2">
      <c r="A31" s="30" t="s">
        <v>26</v>
      </c>
      <c r="B31" s="30">
        <v>0.20473906309623524</v>
      </c>
      <c r="C31" s="30">
        <v>0.26835960091979721</v>
      </c>
      <c r="D31" s="30">
        <v>0.76292803534696041</v>
      </c>
      <c r="E31" s="30">
        <v>0.45076755090654497</v>
      </c>
      <c r="F31" s="30">
        <v>-0.34063326239571701</v>
      </c>
      <c r="G31" s="30">
        <v>0.75011138858818749</v>
      </c>
      <c r="H31" s="30">
        <v>-0.34063326239571701</v>
      </c>
      <c r="I31" s="30">
        <v>0.75011138858818749</v>
      </c>
      <c r="M31" s="32"/>
      <c r="N31" s="32" t="s">
        <v>32</v>
      </c>
      <c r="O31" s="32" t="s">
        <v>20</v>
      </c>
      <c r="P31" s="32" t="s">
        <v>33</v>
      </c>
      <c r="Q31" s="32" t="s">
        <v>34</v>
      </c>
      <c r="R31" s="32" t="s">
        <v>35</v>
      </c>
      <c r="S31" s="32" t="s">
        <v>36</v>
      </c>
      <c r="T31" s="32" t="s">
        <v>37</v>
      </c>
      <c r="U31" s="32" t="s">
        <v>38</v>
      </c>
      <c r="Y31" s="32"/>
      <c r="Z31" s="32" t="s">
        <v>32</v>
      </c>
      <c r="AA31" s="32" t="s">
        <v>20</v>
      </c>
      <c r="AB31" s="32" t="s">
        <v>33</v>
      </c>
      <c r="AC31" s="32" t="s">
        <v>34</v>
      </c>
      <c r="AD31" s="32" t="s">
        <v>35</v>
      </c>
      <c r="AE31" s="32" t="s">
        <v>36</v>
      </c>
      <c r="AF31" s="32" t="s">
        <v>37</v>
      </c>
      <c r="AG31" s="32" t="s">
        <v>38</v>
      </c>
      <c r="AK31" s="32"/>
      <c r="AL31" s="32" t="s">
        <v>32</v>
      </c>
      <c r="AM31" s="32" t="s">
        <v>20</v>
      </c>
      <c r="AN31" s="32" t="s">
        <v>33</v>
      </c>
      <c r="AO31" s="32" t="s">
        <v>34</v>
      </c>
      <c r="AP31" s="32" t="s">
        <v>35</v>
      </c>
      <c r="AQ31" s="32" t="s">
        <v>36</v>
      </c>
      <c r="AR31" s="32" t="s">
        <v>37</v>
      </c>
      <c r="AS31" s="32" t="s">
        <v>38</v>
      </c>
      <c r="AW31" s="32"/>
      <c r="AX31" s="32" t="s">
        <v>32</v>
      </c>
      <c r="AY31" s="32" t="s">
        <v>20</v>
      </c>
      <c r="AZ31" s="32" t="s">
        <v>33</v>
      </c>
      <c r="BA31" s="32" t="s">
        <v>34</v>
      </c>
      <c r="BB31" s="32" t="s">
        <v>35</v>
      </c>
      <c r="BC31" s="32" t="s">
        <v>36</v>
      </c>
      <c r="BD31" s="32" t="s">
        <v>37</v>
      </c>
      <c r="BE31" s="32" t="s">
        <v>38</v>
      </c>
    </row>
    <row r="32" spans="1:57" ht="17" thickBot="1" x14ac:dyDescent="0.25">
      <c r="A32" s="31" t="s">
        <v>39</v>
      </c>
      <c r="B32" s="31">
        <v>4.3125856549913211</v>
      </c>
      <c r="C32" s="31">
        <v>8.3430414594746658</v>
      </c>
      <c r="D32" s="31">
        <v>0.51690809352191214</v>
      </c>
      <c r="E32" s="31">
        <v>0.60856672615671292</v>
      </c>
      <c r="F32" s="31">
        <v>-12.64251454203616</v>
      </c>
      <c r="G32" s="31">
        <v>21.267685852018801</v>
      </c>
      <c r="H32" s="31">
        <v>-12.64251454203616</v>
      </c>
      <c r="I32" s="31">
        <v>21.267685852018801</v>
      </c>
      <c r="M32" s="30" t="s">
        <v>26</v>
      </c>
      <c r="N32" s="30">
        <v>3.3332958847181755E-3</v>
      </c>
      <c r="O32" s="30">
        <v>8.1164865195945714E-3</v>
      </c>
      <c r="P32" s="30">
        <v>0.41068211924840081</v>
      </c>
      <c r="Q32" s="30">
        <v>0.68388244673490584</v>
      </c>
      <c r="R32" s="30">
        <v>-1.3161389279679176E-2</v>
      </c>
      <c r="S32" s="30">
        <v>1.9827981049115526E-2</v>
      </c>
      <c r="T32" s="30">
        <v>-1.3161389279679176E-2</v>
      </c>
      <c r="U32" s="30">
        <v>1.9827981049115526E-2</v>
      </c>
      <c r="Y32" s="30" t="s">
        <v>26</v>
      </c>
      <c r="Z32" s="30">
        <v>1.4748640679826865E-3</v>
      </c>
      <c r="AA32" s="30">
        <v>5.9579630972183967E-3</v>
      </c>
      <c r="AB32" s="30">
        <v>0.24754501562308409</v>
      </c>
      <c r="AC32" s="30">
        <v>0.8059752993151551</v>
      </c>
      <c r="AD32" s="30">
        <v>-1.0633173723056992E-2</v>
      </c>
      <c r="AE32" s="30">
        <v>1.3582901859022365E-2</v>
      </c>
      <c r="AF32" s="30">
        <v>-1.0633173723056992E-2</v>
      </c>
      <c r="AG32" s="30">
        <v>1.3582901859022365E-2</v>
      </c>
      <c r="AK32" s="30" t="s">
        <v>26</v>
      </c>
      <c r="AL32" s="30">
        <v>-2.9958259367501997E-3</v>
      </c>
      <c r="AM32" s="30">
        <v>3.559490411060769E-3</v>
      </c>
      <c r="AN32" s="30">
        <v>-0.84164461503842325</v>
      </c>
      <c r="AO32" s="30">
        <v>0.40586796257834812</v>
      </c>
      <c r="AP32" s="30">
        <v>-1.0229580780597519E-2</v>
      </c>
      <c r="AQ32" s="30">
        <v>4.237928907097119E-3</v>
      </c>
      <c r="AR32" s="30">
        <v>-1.0229580780597519E-2</v>
      </c>
      <c r="AS32" s="30">
        <v>4.237928907097119E-3</v>
      </c>
      <c r="AW32" s="30" t="s">
        <v>26</v>
      </c>
      <c r="AX32" s="30">
        <v>3.4289541319879472E-3</v>
      </c>
      <c r="AY32" s="30">
        <v>6.7475401531741103E-3</v>
      </c>
      <c r="AZ32" s="30">
        <v>0.50817839600034587</v>
      </c>
      <c r="BA32" s="30">
        <v>0.61460967020138613</v>
      </c>
      <c r="BB32" s="30">
        <v>-1.0283697295700979E-2</v>
      </c>
      <c r="BC32" s="30">
        <v>1.7141605559676875E-2</v>
      </c>
      <c r="BD32" s="30">
        <v>-1.0283697295700979E-2</v>
      </c>
      <c r="BE32" s="30">
        <v>1.7141605559676875E-2</v>
      </c>
    </row>
    <row r="33" spans="1:57" ht="17" thickBot="1" x14ac:dyDescent="0.25">
      <c r="M33" s="31" t="s">
        <v>39</v>
      </c>
      <c r="N33" s="31">
        <v>1.2977322489948513</v>
      </c>
      <c r="O33" s="31">
        <v>0.25233374660771907</v>
      </c>
      <c r="P33" s="31">
        <v>5.1429199084192279</v>
      </c>
      <c r="Q33" s="31">
        <v>1.1208980863461188E-5</v>
      </c>
      <c r="R33" s="31">
        <v>0.78492837793574555</v>
      </c>
      <c r="S33" s="31">
        <v>1.8105361200539569</v>
      </c>
      <c r="T33" s="31">
        <v>0.78492837793574555</v>
      </c>
      <c r="U33" s="31">
        <v>1.8105361200539569</v>
      </c>
      <c r="Y33" s="31" t="s">
        <v>39</v>
      </c>
      <c r="Z33" s="31">
        <v>0.95762022766003674</v>
      </c>
      <c r="AA33" s="31">
        <v>0.15257487019563981</v>
      </c>
      <c r="AB33" s="31">
        <v>6.2763954931249417</v>
      </c>
      <c r="AC33" s="31">
        <v>3.7778294939410827E-7</v>
      </c>
      <c r="AD33" s="31">
        <v>0.64755078544508404</v>
      </c>
      <c r="AE33" s="31">
        <v>1.2676896698749895</v>
      </c>
      <c r="AF33" s="31">
        <v>0.64755078544508404</v>
      </c>
      <c r="AG33" s="31">
        <v>1.2676896698749895</v>
      </c>
      <c r="AK33" s="31" t="s">
        <v>39</v>
      </c>
      <c r="AL33" s="31">
        <v>1.0504939693802173</v>
      </c>
      <c r="AM33" s="31">
        <v>9.1153432568888207E-2</v>
      </c>
      <c r="AN33" s="31">
        <v>11.524458704134021</v>
      </c>
      <c r="AO33" s="31">
        <v>2.733321773729241E-13</v>
      </c>
      <c r="AP33" s="31">
        <v>0.86524790653663131</v>
      </c>
      <c r="AQ33" s="31">
        <v>1.2357400322238032</v>
      </c>
      <c r="AR33" s="31">
        <v>0.86524790653663131</v>
      </c>
      <c r="AS33" s="31">
        <v>1.2357400322238032</v>
      </c>
      <c r="AW33" s="31" t="s">
        <v>39</v>
      </c>
      <c r="AX33" s="31">
        <v>1.1219577770918274</v>
      </c>
      <c r="AY33" s="31">
        <v>0.1727948035614813</v>
      </c>
      <c r="AZ33" s="31">
        <v>6.493006467596862</v>
      </c>
      <c r="BA33" s="31">
        <v>1.9862217492068496E-7</v>
      </c>
      <c r="BB33" s="31">
        <v>0.77079648631537312</v>
      </c>
      <c r="BC33" s="31">
        <v>1.4731190678682817</v>
      </c>
      <c r="BD33" s="31">
        <v>0.77079648631537312</v>
      </c>
      <c r="BE33" s="31">
        <v>1.4731190678682817</v>
      </c>
    </row>
    <row r="36" spans="1:57" x14ac:dyDescent="0.2">
      <c r="A36" t="s">
        <v>40</v>
      </c>
    </row>
    <row r="37" spans="1:57" ht="17" thickBot="1" x14ac:dyDescent="0.25">
      <c r="M37" t="s">
        <v>40</v>
      </c>
      <c r="Y37" t="s">
        <v>40</v>
      </c>
      <c r="AK37" t="s">
        <v>40</v>
      </c>
      <c r="AW37" t="s">
        <v>40</v>
      </c>
    </row>
    <row r="38" spans="1:57" ht="17" thickBot="1" x14ac:dyDescent="0.25">
      <c r="A38" s="32" t="s">
        <v>41</v>
      </c>
      <c r="B38" s="32" t="s">
        <v>42</v>
      </c>
      <c r="C38" s="32" t="s">
        <v>43</v>
      </c>
    </row>
    <row r="39" spans="1:57" x14ac:dyDescent="0.2">
      <c r="A39" s="30">
        <v>1</v>
      </c>
      <c r="B39" s="30">
        <v>-0.18479838708258634</v>
      </c>
      <c r="C39" s="30">
        <v>3.7379506067261592E-2</v>
      </c>
      <c r="M39" s="32" t="s">
        <v>41</v>
      </c>
      <c r="N39" s="32" t="s">
        <v>42</v>
      </c>
      <c r="O39" s="32" t="s">
        <v>43</v>
      </c>
      <c r="Y39" s="32" t="s">
        <v>41</v>
      </c>
      <c r="Z39" s="32" t="s">
        <v>42</v>
      </c>
      <c r="AA39" s="32" t="s">
        <v>43</v>
      </c>
      <c r="AK39" s="32" t="s">
        <v>41</v>
      </c>
      <c r="AL39" s="32" t="s">
        <v>42</v>
      </c>
      <c r="AM39" s="32" t="s">
        <v>43</v>
      </c>
      <c r="AW39" s="32" t="s">
        <v>41</v>
      </c>
      <c r="AX39" s="32" t="s">
        <v>42</v>
      </c>
      <c r="AY39" s="32" t="s">
        <v>43</v>
      </c>
    </row>
    <row r="40" spans="1:57" x14ac:dyDescent="0.2">
      <c r="A40" s="30">
        <v>2</v>
      </c>
      <c r="B40" s="30">
        <v>0.29283244978538148</v>
      </c>
      <c r="C40" s="30">
        <v>-0.30075219733686698</v>
      </c>
      <c r="M40" s="30">
        <v>1</v>
      </c>
      <c r="N40" s="30">
        <v>-0.1138853176640252</v>
      </c>
      <c r="O40" s="30">
        <v>-2.9473703809112642E-2</v>
      </c>
      <c r="Y40" s="30">
        <v>1</v>
      </c>
      <c r="Z40" s="30">
        <v>-0.10686306958997487</v>
      </c>
      <c r="AA40" s="30">
        <v>-7.4048507373312547E-2</v>
      </c>
      <c r="AK40" s="30">
        <v>1</v>
      </c>
      <c r="AL40" s="30">
        <v>-0.12184079461592204</v>
      </c>
      <c r="AM40" s="30">
        <v>-5.3586292712176048E-2</v>
      </c>
      <c r="AW40" s="30">
        <v>1</v>
      </c>
      <c r="AX40" s="30">
        <v>-0.12350089103076002</v>
      </c>
      <c r="AY40" s="30">
        <v>-8.2822113929186911E-2</v>
      </c>
    </row>
    <row r="41" spans="1:57" x14ac:dyDescent="0.2">
      <c r="A41" s="30">
        <v>3</v>
      </c>
      <c r="B41" s="30">
        <v>-9.0087262100771115E-2</v>
      </c>
      <c r="C41" s="30">
        <v>-3.1026361737809038E-2</v>
      </c>
      <c r="M41" s="30">
        <v>2</v>
      </c>
      <c r="N41" s="30">
        <v>2.9842132572370922E-2</v>
      </c>
      <c r="O41" s="30">
        <v>-2.3055679989753275E-3</v>
      </c>
      <c r="Y41" s="30">
        <v>2</v>
      </c>
      <c r="Z41" s="30">
        <v>3.1369794229434728E-2</v>
      </c>
      <c r="AA41" s="30">
        <v>-5.291363910707586E-3</v>
      </c>
      <c r="AK41" s="30">
        <v>2</v>
      </c>
      <c r="AL41" s="30">
        <v>2.9798431058411123E-2</v>
      </c>
      <c r="AM41" s="30">
        <v>-8.3219218816738549E-3</v>
      </c>
      <c r="AW41" s="30">
        <v>2</v>
      </c>
      <c r="AX41" s="30">
        <v>3.8454163940072165E-2</v>
      </c>
      <c r="AY41" s="30">
        <v>-2.8475797225852466E-2</v>
      </c>
    </row>
    <row r="42" spans="1:57" x14ac:dyDescent="0.2">
      <c r="A42" s="30">
        <v>4</v>
      </c>
      <c r="B42" s="30">
        <v>0.22918356700889547</v>
      </c>
      <c r="C42" s="30">
        <v>-0.23563819482149678</v>
      </c>
      <c r="M42" s="30">
        <v>3</v>
      </c>
      <c r="N42" s="30">
        <v>-8.538508808940104E-2</v>
      </c>
      <c r="O42" s="30">
        <v>-1.4265924207316205E-2</v>
      </c>
      <c r="Y42" s="30">
        <v>3</v>
      </c>
      <c r="Z42" s="30">
        <v>-8.9932608279256726E-2</v>
      </c>
      <c r="AA42" s="30">
        <v>1.5862257037731781E-2</v>
      </c>
      <c r="AK42" s="30">
        <v>3</v>
      </c>
      <c r="AL42" s="30">
        <v>-0.10326835118582312</v>
      </c>
      <c r="AM42" s="30">
        <v>2.0191417711922677E-2</v>
      </c>
      <c r="AW42" s="30">
        <v>3</v>
      </c>
      <c r="AX42" s="30">
        <v>-0.10366498720516124</v>
      </c>
      <c r="AY42" s="30">
        <v>1.5692883788410467E-2</v>
      </c>
    </row>
    <row r="43" spans="1:57" x14ac:dyDescent="0.2">
      <c r="A43" s="30">
        <v>5</v>
      </c>
      <c r="B43" s="30">
        <v>0.34519578793345229</v>
      </c>
      <c r="C43" s="30">
        <v>-0.26983630763631561</v>
      </c>
      <c r="M43" s="30">
        <v>4</v>
      </c>
      <c r="N43" s="30">
        <v>1.0689073503053703E-2</v>
      </c>
      <c r="O43" s="30">
        <v>-3.9036295060200787E-3</v>
      </c>
      <c r="Y43" s="30">
        <v>4</v>
      </c>
      <c r="Z43" s="30">
        <v>-9.0097998026804869E-3</v>
      </c>
      <c r="AA43" s="30">
        <v>1.0642607708903819E-2</v>
      </c>
      <c r="AK43" s="30">
        <v>4</v>
      </c>
      <c r="AL43" s="30">
        <v>-1.4497333370467862E-2</v>
      </c>
      <c r="AM43" s="30">
        <v>4.1440709779133438E-3</v>
      </c>
      <c r="AW43" s="30">
        <v>4</v>
      </c>
      <c r="AX43" s="30">
        <v>-8.8549866517486503E-3</v>
      </c>
      <c r="AY43" s="30">
        <v>1.1592660024314791E-2</v>
      </c>
    </row>
    <row r="44" spans="1:57" x14ac:dyDescent="0.2">
      <c r="A44" s="30">
        <v>6</v>
      </c>
      <c r="B44" s="30">
        <v>0.36520593398971241</v>
      </c>
      <c r="C44" s="30">
        <v>-0.35082257715057813</v>
      </c>
      <c r="M44" s="30">
        <v>5</v>
      </c>
      <c r="N44" s="30">
        <v>4.5599174406687946E-2</v>
      </c>
      <c r="O44" s="30">
        <v>2.3165315792580611E-2</v>
      </c>
      <c r="Y44" s="30">
        <v>5</v>
      </c>
      <c r="Z44" s="30">
        <v>3.2054442408794348E-2</v>
      </c>
      <c r="AA44" s="30">
        <v>2.0316941810464839E-3</v>
      </c>
      <c r="AK44" s="30">
        <v>5</v>
      </c>
      <c r="AL44" s="30">
        <v>3.0549479086418897E-2</v>
      </c>
      <c r="AM44" s="30">
        <v>-6.2200835153549475E-3</v>
      </c>
      <c r="AW44" s="30">
        <v>5</v>
      </c>
      <c r="AX44" s="30">
        <v>3.9256304838120301E-2</v>
      </c>
      <c r="AY44" s="30">
        <v>3.3337465098459654E-2</v>
      </c>
    </row>
    <row r="45" spans="1:57" x14ac:dyDescent="0.2">
      <c r="A45" s="30">
        <v>7</v>
      </c>
      <c r="B45" s="30">
        <v>0.23139056973099087</v>
      </c>
      <c r="C45" s="30">
        <v>-0.22957674589218163</v>
      </c>
      <c r="M45" s="30">
        <v>6</v>
      </c>
      <c r="N45" s="30">
        <v>5.1620576396524641E-2</v>
      </c>
      <c r="O45" s="30">
        <v>-3.7169779654303479E-2</v>
      </c>
      <c r="Y45" s="30">
        <v>6</v>
      </c>
      <c r="Z45" s="30">
        <v>1.8352714552042584E-2</v>
      </c>
      <c r="AA45" s="30">
        <v>1.8749090683761058E-2</v>
      </c>
      <c r="AK45" s="30">
        <v>6</v>
      </c>
      <c r="AL45" s="30">
        <v>1.5518904263686035E-2</v>
      </c>
      <c r="AM45" s="30">
        <v>7.4550099827604237E-3</v>
      </c>
      <c r="AW45" s="30">
        <v>6</v>
      </c>
      <c r="AX45" s="30">
        <v>2.3203218568167535E-2</v>
      </c>
      <c r="AY45" s="30">
        <v>-9.3097544353745142E-3</v>
      </c>
    </row>
    <row r="46" spans="1:57" x14ac:dyDescent="0.2">
      <c r="A46" s="30">
        <v>8</v>
      </c>
      <c r="B46" s="30">
        <v>0.30851531662351206</v>
      </c>
      <c r="C46" s="30">
        <v>-0.25321970017962803</v>
      </c>
      <c r="M46" s="30">
        <v>7</v>
      </c>
      <c r="N46" s="30">
        <v>1.1353199119380359E-2</v>
      </c>
      <c r="O46" s="30">
        <v>5.4007302423247819E-2</v>
      </c>
      <c r="Y46" s="30">
        <v>7</v>
      </c>
      <c r="Z46" s="30">
        <v>5.5135002604096237E-3</v>
      </c>
      <c r="AA46" s="30">
        <v>-2.4394862032339568E-3</v>
      </c>
      <c r="AK46" s="30">
        <v>7</v>
      </c>
      <c r="AL46" s="30">
        <v>1.4344929330088107E-3</v>
      </c>
      <c r="AM46" s="30">
        <v>-2.0723202160760823E-3</v>
      </c>
      <c r="AW46" s="30">
        <v>7</v>
      </c>
      <c r="AX46" s="30">
        <v>8.1606621244245219E-3</v>
      </c>
      <c r="AY46" s="30">
        <v>2.2524678959347889E-2</v>
      </c>
    </row>
    <row r="47" spans="1:57" x14ac:dyDescent="0.2">
      <c r="A47" s="30">
        <v>9</v>
      </c>
      <c r="B47" s="30">
        <v>0.22130510092289898</v>
      </c>
      <c r="C47" s="30">
        <v>-0.22082625640015016</v>
      </c>
      <c r="M47" s="30">
        <v>8</v>
      </c>
      <c r="N47" s="30">
        <v>3.4561380763761307E-2</v>
      </c>
      <c r="O47" s="30">
        <v>1.9739952083727974E-2</v>
      </c>
      <c r="Y47" s="30">
        <v>8</v>
      </c>
      <c r="Z47" s="30">
        <v>4.0976439940792454E-2</v>
      </c>
      <c r="AA47" s="30">
        <v>-2.2983715205523093E-2</v>
      </c>
      <c r="AK47" s="30">
        <v>8</v>
      </c>
      <c r="AL47" s="30">
        <v>4.0336766709917704E-2</v>
      </c>
      <c r="AM47" s="30">
        <v>-2.0167536835456135E-2</v>
      </c>
      <c r="AW47" s="30">
        <v>8</v>
      </c>
      <c r="AX47" s="30">
        <v>4.970940955446411E-2</v>
      </c>
      <c r="AY47" s="30">
        <v>7.2275039663263346E-3</v>
      </c>
    </row>
    <row r="48" spans="1:57" x14ac:dyDescent="0.2">
      <c r="A48" s="30">
        <v>10</v>
      </c>
      <c r="B48" s="30">
        <v>9.5139154081696903E-2</v>
      </c>
      <c r="C48" s="30">
        <v>-0.12023908003044612</v>
      </c>
      <c r="M48" s="30">
        <v>9</v>
      </c>
      <c r="N48" s="30">
        <v>8.3183056319097101E-3</v>
      </c>
      <c r="O48" s="30">
        <v>6.9625742910591829E-3</v>
      </c>
      <c r="Y48" s="30">
        <v>9</v>
      </c>
      <c r="Z48" s="30">
        <v>-1.0004951763458309E-3</v>
      </c>
      <c r="AA48" s="30">
        <v>-1.0816118743096279E-2</v>
      </c>
      <c r="AK48" s="30">
        <v>9</v>
      </c>
      <c r="AL48" s="30">
        <v>-5.7112551675744944E-3</v>
      </c>
      <c r="AM48" s="30">
        <v>-2.0356343539440908E-3</v>
      </c>
      <c r="AW48" s="30">
        <v>9</v>
      </c>
      <c r="AX48" s="30">
        <v>5.2879760328054023E-4</v>
      </c>
      <c r="AY48" s="30">
        <v>-6.7955415597892649E-3</v>
      </c>
    </row>
    <row r="49" spans="1:51" x14ac:dyDescent="0.2">
      <c r="A49" s="30">
        <v>11</v>
      </c>
      <c r="B49" s="30">
        <v>4.5944043139200808E-2</v>
      </c>
      <c r="C49" s="30">
        <v>-6.4870497993690324E-2</v>
      </c>
      <c r="M49" s="30">
        <v>10</v>
      </c>
      <c r="N49" s="30">
        <v>-2.9647228513783111E-2</v>
      </c>
      <c r="O49" s="30">
        <v>3.815382515792401E-3</v>
      </c>
      <c r="Y49" s="30">
        <v>10</v>
      </c>
      <c r="Z49" s="30">
        <v>1.0357782333109584E-2</v>
      </c>
      <c r="AA49" s="30">
        <v>-4.4701182517341634E-3</v>
      </c>
      <c r="AK49" s="30">
        <v>10</v>
      </c>
      <c r="AL49" s="30">
        <v>6.7485923602763473E-3</v>
      </c>
      <c r="AM49" s="30">
        <v>-1.1886766350193353E-2</v>
      </c>
      <c r="AW49" s="30">
        <v>10</v>
      </c>
      <c r="AX49" s="30">
        <v>1.3836273174509542E-2</v>
      </c>
      <c r="AY49" s="30">
        <v>6.6277886118196599E-3</v>
      </c>
    </row>
    <row r="50" spans="1:51" x14ac:dyDescent="0.2">
      <c r="A50" s="30">
        <v>12</v>
      </c>
      <c r="B50" s="30">
        <v>0.45166937076106134</v>
      </c>
      <c r="C50" s="30">
        <v>-0.29967532531436164</v>
      </c>
      <c r="M50" s="30">
        <v>11</v>
      </c>
      <c r="N50" s="30">
        <v>-4.4450895517838283E-2</v>
      </c>
      <c r="O50" s="30">
        <v>2.7944479334465387E-2</v>
      </c>
      <c r="Y50" s="30">
        <v>11</v>
      </c>
      <c r="Z50" s="30">
        <v>-4.0971077181579024E-2</v>
      </c>
      <c r="AA50" s="30">
        <v>1.3214273872182575E-2</v>
      </c>
      <c r="AK50" s="30">
        <v>11</v>
      </c>
      <c r="AL50" s="30">
        <v>-4.9558339989200985E-2</v>
      </c>
      <c r="AM50" s="30">
        <v>5.9465341955826437E-3</v>
      </c>
      <c r="AW50" s="30">
        <v>11</v>
      </c>
      <c r="AX50" s="30">
        <v>-4.6301150261582748E-2</v>
      </c>
      <c r="AY50" s="30">
        <v>2.8357484032400106E-2</v>
      </c>
    </row>
    <row r="51" spans="1:51" x14ac:dyDescent="0.2">
      <c r="A51" s="30">
        <v>13</v>
      </c>
      <c r="B51" s="30">
        <v>0.25269220232890355</v>
      </c>
      <c r="C51" s="30">
        <v>-0.28837175002755422</v>
      </c>
      <c r="M51" s="30">
        <v>12</v>
      </c>
      <c r="N51" s="30">
        <v>7.7638932722326734E-2</v>
      </c>
      <c r="O51" s="30">
        <v>8.0863366691391894E-2</v>
      </c>
      <c r="Y51" s="30">
        <v>12</v>
      </c>
      <c r="Z51" s="30">
        <v>2.9040134604117668E-2</v>
      </c>
      <c r="AA51" s="30">
        <v>0.12111269753311485</v>
      </c>
      <c r="AK51" s="30">
        <v>12</v>
      </c>
      <c r="AL51" s="30">
        <v>2.7242831963471204E-2</v>
      </c>
      <c r="AM51" s="30">
        <v>7.6671623315034867E-2</v>
      </c>
      <c r="AW51" s="30">
        <v>12</v>
      </c>
      <c r="AX51" s="30">
        <v>3.5724710594054056E-2</v>
      </c>
      <c r="AY51" s="30">
        <v>0.11351357117476865</v>
      </c>
    </row>
    <row r="52" spans="1:51" x14ac:dyDescent="0.2">
      <c r="A52" s="30">
        <v>14</v>
      </c>
      <c r="B52" s="30">
        <v>0.33686121510567274</v>
      </c>
      <c r="C52" s="30">
        <v>-0.32023396004065391</v>
      </c>
      <c r="M52" s="30">
        <v>13</v>
      </c>
      <c r="N52" s="30">
        <v>1.7763231937292439E-2</v>
      </c>
      <c r="O52" s="30">
        <v>-7.6372858535823859E-2</v>
      </c>
      <c r="Y52" s="30">
        <v>13</v>
      </c>
      <c r="Z52" s="30">
        <v>3.5261748019919594E-3</v>
      </c>
      <c r="AA52" s="30">
        <v>-8.0432936498901764E-2</v>
      </c>
      <c r="AK52" s="30">
        <v>13</v>
      </c>
      <c r="AL52" s="30">
        <v>-7.4557109337960613E-4</v>
      </c>
      <c r="AM52" s="30">
        <v>-4.4986101993560214E-2</v>
      </c>
      <c r="AW52" s="30">
        <v>13</v>
      </c>
      <c r="AX52" s="30">
        <v>5.8322910340053245E-3</v>
      </c>
      <c r="AY52" s="30">
        <v>-7.6376912966539742E-2</v>
      </c>
    </row>
    <row r="53" spans="1:51" x14ac:dyDescent="0.2">
      <c r="A53" s="30">
        <v>15</v>
      </c>
      <c r="B53" s="30">
        <v>0.30555713274771229</v>
      </c>
      <c r="C53" s="30">
        <v>-0.26424281579906977</v>
      </c>
      <c r="M53" s="30">
        <v>14</v>
      </c>
      <c r="N53" s="30">
        <v>4.3091156060968284E-2</v>
      </c>
      <c r="O53" s="30">
        <v>-3.2360539049686089E-2</v>
      </c>
      <c r="Y53" s="30">
        <v>14</v>
      </c>
      <c r="Z53" s="30">
        <v>3.6708596163558482E-2</v>
      </c>
      <c r="AA53" s="30">
        <v>-1.4146601302752471E-2</v>
      </c>
      <c r="AK53" s="30">
        <v>14</v>
      </c>
      <c r="AL53" s="30">
        <v>3.5655010810508279E-2</v>
      </c>
      <c r="AM53" s="30">
        <v>4.9540474199591747E-3</v>
      </c>
      <c r="AW53" s="30">
        <v>14</v>
      </c>
      <c r="AX53" s="30">
        <v>4.4709159581694614E-2</v>
      </c>
      <c r="AY53" s="30">
        <v>-2.7259959009836555E-2</v>
      </c>
    </row>
    <row r="54" spans="1:51" x14ac:dyDescent="0.2">
      <c r="A54" s="30">
        <v>16</v>
      </c>
      <c r="B54" s="30">
        <v>0.29352354274734993</v>
      </c>
      <c r="C54" s="30">
        <v>-0.27908958636552428</v>
      </c>
      <c r="M54" s="30">
        <v>15</v>
      </c>
      <c r="N54" s="30">
        <v>3.3671211635262072E-2</v>
      </c>
      <c r="O54" s="30">
        <v>6.3837661021247938E-3</v>
      </c>
      <c r="Y54" s="30">
        <v>15</v>
      </c>
      <c r="Z54" s="30">
        <v>2.3151633548666443E-2</v>
      </c>
      <c r="AA54" s="30">
        <v>-6.8625951967209164E-5</v>
      </c>
      <c r="AK54" s="30">
        <v>15</v>
      </c>
      <c r="AL54" s="30">
        <v>2.0783241126970435E-2</v>
      </c>
      <c r="AM54" s="30">
        <v>6.0363714467776691E-4</v>
      </c>
      <c r="AW54" s="30">
        <v>15</v>
      </c>
      <c r="AX54" s="30">
        <v>2.8825681768482558E-2</v>
      </c>
      <c r="AY54" s="30">
        <v>-7.5138840050345095E-3</v>
      </c>
    </row>
    <row r="55" spans="1:51" x14ac:dyDescent="0.2">
      <c r="A55" s="30">
        <v>17</v>
      </c>
      <c r="B55" s="30">
        <v>0.21785561943445059</v>
      </c>
      <c r="C55" s="30">
        <v>-0.19871460982450212</v>
      </c>
      <c r="M55" s="30">
        <v>16</v>
      </c>
      <c r="N55" s="30">
        <v>3.0050094499518211E-2</v>
      </c>
      <c r="O55" s="30">
        <v>-2.7136928916047333E-2</v>
      </c>
      <c r="Y55" s="30">
        <v>16</v>
      </c>
      <c r="Z55" s="30">
        <v>3.8993145349919579E-2</v>
      </c>
      <c r="AA55" s="30">
        <v>-1.8147980934447895E-2</v>
      </c>
      <c r="AK55" s="30">
        <v>16</v>
      </c>
      <c r="AL55" s="30">
        <v>3.8161124480317686E-2</v>
      </c>
      <c r="AM55" s="30">
        <v>-4.6714282576929209E-3</v>
      </c>
      <c r="AW55" s="30">
        <v>16</v>
      </c>
      <c r="AX55" s="30">
        <v>4.7385761070209316E-2</v>
      </c>
      <c r="AY55" s="30">
        <v>-1.3184719028886079E-2</v>
      </c>
    </row>
    <row r="56" spans="1:51" x14ac:dyDescent="0.2">
      <c r="A56" s="30">
        <v>18</v>
      </c>
      <c r="B56" s="30">
        <v>0.29351308572797941</v>
      </c>
      <c r="C56" s="30">
        <v>-0.25300409817951752</v>
      </c>
      <c r="M56" s="30">
        <v>17</v>
      </c>
      <c r="N56" s="30">
        <v>7.2802964819490097E-3</v>
      </c>
      <c r="O56" s="30">
        <v>1.1145771357866808E-2</v>
      </c>
      <c r="Y56" s="30">
        <v>17</v>
      </c>
      <c r="Z56" s="30">
        <v>-1.328628429021614E-2</v>
      </c>
      <c r="AA56" s="30">
        <v>1.8524764819380896E-2</v>
      </c>
      <c r="AK56" s="30">
        <v>17</v>
      </c>
      <c r="AL56" s="30">
        <v>-1.9188567989938638E-2</v>
      </c>
      <c r="AM56" s="30">
        <v>1.0556443697749014E-2</v>
      </c>
      <c r="AW56" s="30">
        <v>17</v>
      </c>
      <c r="AX56" s="30">
        <v>-1.3865360170202071E-2</v>
      </c>
      <c r="AY56" s="30">
        <v>2.598076724484483E-2</v>
      </c>
    </row>
    <row r="57" spans="1:51" x14ac:dyDescent="0.2">
      <c r="A57" s="30">
        <v>19</v>
      </c>
      <c r="B57" s="30">
        <v>0.23167943049549067</v>
      </c>
      <c r="C57" s="30">
        <v>-0.2241857406282205</v>
      </c>
      <c r="M57" s="30">
        <v>18</v>
      </c>
      <c r="N57" s="30">
        <v>3.0046947799985464E-2</v>
      </c>
      <c r="O57" s="30">
        <v>-2.9942339250538935E-4</v>
      </c>
      <c r="Y57" s="30">
        <v>18</v>
      </c>
      <c r="Z57" s="30">
        <v>9.9308370089518979E-3</v>
      </c>
      <c r="AA57" s="30">
        <v>6.5062416398802506E-3</v>
      </c>
      <c r="AK57" s="30">
        <v>18</v>
      </c>
      <c r="AL57" s="30">
        <v>6.2802402146886751E-3</v>
      </c>
      <c r="AM57" s="30">
        <v>3.7800510313370237E-3</v>
      </c>
      <c r="AW57" s="30">
        <v>18</v>
      </c>
      <c r="AX57" s="30">
        <v>1.3336059610723209E-2</v>
      </c>
      <c r="AY57" s="30">
        <v>5.6723890990320568E-3</v>
      </c>
    </row>
    <row r="58" spans="1:51" x14ac:dyDescent="0.2">
      <c r="A58" s="30">
        <v>20</v>
      </c>
      <c r="B58" s="30">
        <v>0.26548983209627997</v>
      </c>
      <c r="C58" s="30">
        <v>-0.21881850501303202</v>
      </c>
      <c r="M58" s="30">
        <v>19</v>
      </c>
      <c r="N58" s="30">
        <v>1.1440122362082061E-2</v>
      </c>
      <c r="O58" s="30">
        <v>9.3162371070251195E-4</v>
      </c>
      <c r="Y58" s="30">
        <v>19</v>
      </c>
      <c r="Z58" s="30">
        <v>1.6987809866652388E-2</v>
      </c>
      <c r="AA58" s="30">
        <v>-3.8530448849795132E-3</v>
      </c>
      <c r="AK58" s="30">
        <v>19</v>
      </c>
      <c r="AL58" s="30">
        <v>1.402162580259423E-2</v>
      </c>
      <c r="AM58" s="30">
        <v>-2.4882732359379003E-3</v>
      </c>
      <c r="AW58" s="30">
        <v>19</v>
      </c>
      <c r="AX58" s="30">
        <v>2.1604082102029468E-2</v>
      </c>
      <c r="AY58" s="30">
        <v>-6.485739270753469E-3</v>
      </c>
    </row>
    <row r="59" spans="1:51" x14ac:dyDescent="0.2">
      <c r="A59" s="30">
        <v>21</v>
      </c>
      <c r="B59" s="30">
        <v>0.24904520624646143</v>
      </c>
      <c r="C59" s="30">
        <v>-0.22630588374829563</v>
      </c>
      <c r="M59" s="30">
        <v>20</v>
      </c>
      <c r="N59" s="30">
        <v>2.1614261966249465E-2</v>
      </c>
      <c r="O59" s="30">
        <v>1.0302429549926023E-2</v>
      </c>
      <c r="Y59" s="30">
        <v>20</v>
      </c>
      <c r="Z59" s="30">
        <v>-3.14144965789549E-3</v>
      </c>
      <c r="AA59" s="30">
        <v>3.5215929893101253E-2</v>
      </c>
      <c r="AK59" s="30">
        <v>20</v>
      </c>
      <c r="AL59" s="30">
        <v>-8.0598477584819424E-3</v>
      </c>
      <c r="AM59" s="30">
        <v>1.2916982670951472E-2</v>
      </c>
      <c r="AW59" s="30">
        <v>20</v>
      </c>
      <c r="AX59" s="30">
        <v>-1.9795668418228409E-3</v>
      </c>
      <c r="AY59" s="30">
        <v>3.6128882916170411E-2</v>
      </c>
    </row>
    <row r="60" spans="1:51" x14ac:dyDescent="0.2">
      <c r="A60" s="30">
        <v>22</v>
      </c>
      <c r="B60" s="30">
        <v>0.20982937581606292</v>
      </c>
      <c r="C60" s="30">
        <v>-0.18960615363202121</v>
      </c>
      <c r="M60" s="30">
        <v>21</v>
      </c>
      <c r="N60" s="30">
        <v>1.6665787200707251E-2</v>
      </c>
      <c r="O60" s="30">
        <v>1.2197037644312313E-2</v>
      </c>
      <c r="Y60" s="30">
        <v>21</v>
      </c>
      <c r="Z60" s="30">
        <v>9.4105217314604112E-3</v>
      </c>
      <c r="AA60" s="30">
        <v>4.0833195719092025E-3</v>
      </c>
      <c r="AK60" s="30">
        <v>21</v>
      </c>
      <c r="AL60" s="30">
        <v>5.709462733811105E-3</v>
      </c>
      <c r="AM60" s="30">
        <v>-5.709462733811105E-3</v>
      </c>
      <c r="AW60" s="30">
        <v>21</v>
      </c>
      <c r="AX60" s="30">
        <v>1.2726452842549855E-2</v>
      </c>
      <c r="AY60" s="30">
        <v>6.5648798341445061E-3</v>
      </c>
    </row>
    <row r="61" spans="1:51" x14ac:dyDescent="0.2">
      <c r="A61" s="30">
        <v>23</v>
      </c>
      <c r="B61" s="30">
        <v>0.37598742404566288</v>
      </c>
      <c r="C61" s="30">
        <v>-0.33960725562841598</v>
      </c>
      <c r="M61" s="30">
        <v>22</v>
      </c>
      <c r="N61" s="30">
        <v>4.865059773591562E-3</v>
      </c>
      <c r="O61" s="30">
        <v>1.523366136589851E-2</v>
      </c>
      <c r="Y61" s="30">
        <v>22</v>
      </c>
      <c r="Z61" s="30">
        <v>-2.1737921415491929E-3</v>
      </c>
      <c r="AA61" s="30">
        <v>1.547384591018194E-2</v>
      </c>
      <c r="AK61" s="30">
        <v>22</v>
      </c>
      <c r="AL61" s="30">
        <v>-6.9983430450413064E-3</v>
      </c>
      <c r="AM61" s="30">
        <v>6.3212006921568985E-3</v>
      </c>
      <c r="AW61" s="30">
        <v>22</v>
      </c>
      <c r="AX61" s="30">
        <v>-8.4584927334692417E-4</v>
      </c>
      <c r="AY61" s="30">
        <v>1.5526666801265646E-2</v>
      </c>
    </row>
    <row r="62" spans="1:51" x14ac:dyDescent="0.2">
      <c r="A62" s="30">
        <v>24</v>
      </c>
      <c r="B62" s="30">
        <v>0.28639931308356614</v>
      </c>
      <c r="C62" s="30">
        <v>-1.1826713761048966</v>
      </c>
      <c r="M62" s="30">
        <v>23</v>
      </c>
      <c r="N62" s="30">
        <v>5.486491481833216E-2</v>
      </c>
      <c r="O62" s="30">
        <v>-4.6889637821895744E-3</v>
      </c>
      <c r="Y62" s="30">
        <v>23</v>
      </c>
      <c r="Z62" s="30">
        <v>2.6593283203412178E-2</v>
      </c>
      <c r="AA62" s="30">
        <v>6.1409719317632935E-3</v>
      </c>
      <c r="AK62" s="30">
        <v>23</v>
      </c>
      <c r="AL62" s="30">
        <v>2.4558675378045389E-2</v>
      </c>
      <c r="AM62" s="30">
        <v>4.7096069408209679E-3</v>
      </c>
      <c r="AW62" s="30">
        <v>23</v>
      </c>
      <c r="AX62" s="30">
        <v>3.2857954150199833E-2</v>
      </c>
      <c r="AY62" s="30">
        <v>7.195141646884326E-3</v>
      </c>
    </row>
    <row r="63" spans="1:51" x14ac:dyDescent="0.2">
      <c r="A63" s="30">
        <v>25</v>
      </c>
      <c r="B63" s="30">
        <v>0.289977344099342</v>
      </c>
      <c r="C63" s="30">
        <v>8.9096584798593295</v>
      </c>
      <c r="M63" s="30">
        <v>24</v>
      </c>
      <c r="N63" s="30">
        <v>2.7906289524134709E-2</v>
      </c>
      <c r="O63" s="30">
        <v>0.16319961446148995</v>
      </c>
      <c r="Y63" s="30">
        <v>24</v>
      </c>
      <c r="Z63" s="30">
        <v>1.7496007515666073E-2</v>
      </c>
      <c r="AA63" s="30">
        <v>5.1039512731839681E-2</v>
      </c>
      <c r="AK63" s="30">
        <v>24</v>
      </c>
      <c r="AL63" s="30">
        <v>1.4579110440159346E-2</v>
      </c>
      <c r="AM63" s="30">
        <v>1.530365501652621E-2</v>
      </c>
      <c r="AW63" s="30">
        <v>24</v>
      </c>
      <c r="AX63" s="30">
        <v>2.2199491731172243E-2</v>
      </c>
      <c r="AY63" s="30">
        <v>8.0859153954707941E-2</v>
      </c>
    </row>
    <row r="64" spans="1:51" x14ac:dyDescent="0.2">
      <c r="A64" s="30">
        <v>26</v>
      </c>
      <c r="B64" s="30">
        <v>0.36441919691663738</v>
      </c>
      <c r="C64" s="30">
        <v>-0.32624020944553289</v>
      </c>
      <c r="M64" s="30">
        <v>25</v>
      </c>
      <c r="N64" s="30">
        <v>2.898298146918675E-2</v>
      </c>
      <c r="O64" s="30">
        <v>-0.14059011316473546</v>
      </c>
      <c r="Y64" s="30">
        <v>25</v>
      </c>
      <c r="Z64" s="30">
        <v>2.2467131436916032E-2</v>
      </c>
      <c r="AA64" s="30">
        <v>-5.6061071126711437E-2</v>
      </c>
      <c r="AK64" s="30">
        <v>25</v>
      </c>
      <c r="AL64" s="30">
        <v>2.003235333277786E-2</v>
      </c>
      <c r="AM64" s="30">
        <v>-1.7901641445271173E-2</v>
      </c>
      <c r="AW64" s="30">
        <v>25</v>
      </c>
      <c r="AX64" s="30">
        <v>2.8023712004758228E-2</v>
      </c>
      <c r="AY64" s="30">
        <v>-9.6024630001266764E-2</v>
      </c>
    </row>
    <row r="65" spans="1:51" x14ac:dyDescent="0.2">
      <c r="A65" s="30">
        <v>27</v>
      </c>
      <c r="B65" s="30">
        <v>0.12595759295219888</v>
      </c>
      <c r="C65" s="30">
        <v>-0.15764540109649172</v>
      </c>
      <c r="M65" s="30">
        <v>26</v>
      </c>
      <c r="N65" s="30">
        <v>5.1383833488003489E-2</v>
      </c>
      <c r="O65" s="30">
        <v>-4.2374835085030177E-2</v>
      </c>
      <c r="Y65" s="30">
        <v>26</v>
      </c>
      <c r="Z65" s="30">
        <v>7.8161519103195465E-2</v>
      </c>
      <c r="AA65" s="30">
        <v>-3.4537893234711348E-2</v>
      </c>
      <c r="AK65" s="30">
        <v>26</v>
      </c>
      <c r="AL65" s="30">
        <v>8.1128199767342576E-2</v>
      </c>
      <c r="AM65" s="30">
        <v>-1.4461617063702012E-2</v>
      </c>
      <c r="AW65" s="30">
        <v>26</v>
      </c>
      <c r="AX65" s="30">
        <v>9.3275833438363431E-2</v>
      </c>
      <c r="AY65" s="30">
        <v>-3.7139505637634018E-2</v>
      </c>
    </row>
    <row r="66" spans="1:51" x14ac:dyDescent="0.2">
      <c r="A66" s="30">
        <v>28</v>
      </c>
      <c r="B66" s="30">
        <v>0.20553902333644922</v>
      </c>
      <c r="C66" s="30">
        <v>-0.18703515164469139</v>
      </c>
      <c r="M66" s="30">
        <v>27</v>
      </c>
      <c r="N66" s="30">
        <v>-2.0373422684642456E-2</v>
      </c>
      <c r="O66" s="30">
        <v>-1.1819573221205332E-2</v>
      </c>
      <c r="Y66" s="30">
        <v>27</v>
      </c>
      <c r="Z66" s="30">
        <v>-2.4169592206543279E-2</v>
      </c>
      <c r="AA66" s="30">
        <v>-1.2442484555523735E-2</v>
      </c>
      <c r="AK66" s="30">
        <v>27</v>
      </c>
      <c r="AL66" s="30">
        <v>-3.1127381522466059E-2</v>
      </c>
      <c r="AM66" s="30">
        <v>8.1813872051282668E-3</v>
      </c>
      <c r="AW66" s="30">
        <v>27</v>
      </c>
      <c r="AX66" s="30">
        <v>-2.6616356446716765E-2</v>
      </c>
      <c r="AY66" s="30">
        <v>-1.9350657947451739E-2</v>
      </c>
    </row>
    <row r="67" spans="1:51" x14ac:dyDescent="0.2">
      <c r="A67" s="30">
        <v>29</v>
      </c>
      <c r="B67" s="30">
        <v>0.21114825597008424</v>
      </c>
      <c r="C67" s="30">
        <v>-0.2089921484723597</v>
      </c>
      <c r="M67" s="30">
        <v>28</v>
      </c>
      <c r="N67" s="30">
        <v>3.5740178748861475E-3</v>
      </c>
      <c r="O67" s="30">
        <v>7.2733446180389136E-3</v>
      </c>
      <c r="Y67" s="30">
        <v>28</v>
      </c>
      <c r="Z67" s="30">
        <v>-4.620314184450307E-3</v>
      </c>
      <c r="AA67" s="30">
        <v>3.3328179195181206E-3</v>
      </c>
      <c r="AK67" s="30">
        <v>28</v>
      </c>
      <c r="AL67" s="30">
        <v>-9.6821383302593024E-3</v>
      </c>
      <c r="AM67" s="30">
        <v>1.0422948136885466E-2</v>
      </c>
      <c r="AW67" s="30">
        <v>28</v>
      </c>
      <c r="AX67" s="30">
        <v>-3.7122198381862783E-3</v>
      </c>
      <c r="AY67" s="30">
        <v>1.2461161872550993E-2</v>
      </c>
    </row>
    <row r="68" spans="1:51" x14ac:dyDescent="0.2">
      <c r="A68" s="30">
        <v>30</v>
      </c>
      <c r="B68" s="30">
        <v>0.36338772644433676</v>
      </c>
      <c r="C68" s="30">
        <v>-0.29200303547278111</v>
      </c>
      <c r="M68" s="30">
        <v>29</v>
      </c>
      <c r="N68" s="30">
        <v>5.2619338174617041E-3</v>
      </c>
      <c r="O68" s="30">
        <v>-8.976910638256284E-3</v>
      </c>
      <c r="Y68" s="30">
        <v>29</v>
      </c>
      <c r="Z68" s="30">
        <v>6.2391438075849442E-3</v>
      </c>
      <c r="AA68" s="30">
        <v>-1.3016580397911535E-2</v>
      </c>
      <c r="AK68" s="30">
        <v>29</v>
      </c>
      <c r="AL68" s="30">
        <v>2.2305122193703774E-3</v>
      </c>
      <c r="AM68" s="30">
        <v>-5.1848217172746945E-3</v>
      </c>
      <c r="AW68" s="30">
        <v>29</v>
      </c>
      <c r="AX68" s="30">
        <v>9.0108336200070884E-3</v>
      </c>
      <c r="AY68" s="30">
        <v>3.8380785890171996E-3</v>
      </c>
    </row>
    <row r="69" spans="1:51" x14ac:dyDescent="0.2">
      <c r="A69" s="30">
        <v>31</v>
      </c>
      <c r="B69" s="30">
        <v>0.21598168283986466</v>
      </c>
      <c r="C69" s="30">
        <v>-0.23870893732563128</v>
      </c>
      <c r="M69" s="30">
        <v>30</v>
      </c>
      <c r="N69" s="30">
        <v>5.1073446030715251E-2</v>
      </c>
      <c r="O69" s="30">
        <v>1.0787808921843535E-2</v>
      </c>
      <c r="Y69" s="30">
        <v>30</v>
      </c>
      <c r="Z69" s="30">
        <v>4.2555023931468025E-2</v>
      </c>
      <c r="AA69" s="30">
        <v>8.0965964296004916E-3</v>
      </c>
      <c r="AK69" s="30">
        <v>30</v>
      </c>
      <c r="AL69" s="30">
        <v>4.2068447928073377E-2</v>
      </c>
      <c r="AM69" s="30">
        <v>8.3584312500339097E-3</v>
      </c>
      <c r="AW69" s="30">
        <v>30</v>
      </c>
      <c r="AX69" s="30">
        <v>5.1558894907816386E-2</v>
      </c>
      <c r="AY69" s="30">
        <v>2.6213845448729428E-3</v>
      </c>
    </row>
    <row r="70" spans="1:51" x14ac:dyDescent="0.2">
      <c r="A70" s="30">
        <v>32</v>
      </c>
      <c r="B70" s="30">
        <v>0.28230965232991012</v>
      </c>
      <c r="C70" s="30">
        <v>-0.24766051685590196</v>
      </c>
      <c r="M70" s="30">
        <v>31</v>
      </c>
      <c r="N70" s="30">
        <v>6.7163962731378191E-3</v>
      </c>
      <c r="O70" s="30">
        <v>-3.8150958301778851E-2</v>
      </c>
      <c r="Y70" s="30">
        <v>31</v>
      </c>
      <c r="Z70" s="30">
        <v>5.4842528142333025E-3</v>
      </c>
      <c r="AA70" s="30">
        <v>-1.5986881863705379E-2</v>
      </c>
      <c r="AK70" s="30">
        <v>31</v>
      </c>
      <c r="AL70" s="30">
        <v>1.4024089555190354E-3</v>
      </c>
      <c r="AM70" s="30">
        <v>-9.8640058072063837E-3</v>
      </c>
      <c r="AW70" s="30">
        <v>31</v>
      </c>
      <c r="AX70" s="30">
        <v>8.1263955135596061E-3</v>
      </c>
      <c r="AY70" s="30">
        <v>5.6045379555855063E-3</v>
      </c>
    </row>
    <row r="71" spans="1:51" x14ac:dyDescent="0.2">
      <c r="A71" s="30">
        <v>33</v>
      </c>
      <c r="B71" s="30">
        <v>0.22133411396398631</v>
      </c>
      <c r="C71" s="30">
        <v>-0.22358698411558811</v>
      </c>
      <c r="M71" s="30">
        <v>32</v>
      </c>
      <c r="N71" s="30">
        <v>2.6675639266481178E-2</v>
      </c>
      <c r="O71" s="30">
        <v>-5.0291139056300796E-3</v>
      </c>
      <c r="Y71" s="30">
        <v>32</v>
      </c>
      <c r="Z71" s="30">
        <v>2.3533125546540495E-2</v>
      </c>
      <c r="AA71" s="30">
        <v>2.8006602707207062E-3</v>
      </c>
      <c r="AK71" s="30">
        <v>32</v>
      </c>
      <c r="AL71" s="30">
        <v>2.1201731705550578E-2</v>
      </c>
      <c r="AM71" s="30">
        <v>-1.1100702032738011E-2</v>
      </c>
      <c r="AW71" s="30">
        <v>32</v>
      </c>
      <c r="AX71" s="30">
        <v>2.9272641744420989E-2</v>
      </c>
      <c r="AY71" s="30">
        <v>-3.2827011813923758E-3</v>
      </c>
    </row>
    <row r="72" spans="1:51" x14ac:dyDescent="0.2">
      <c r="A72" s="30">
        <v>34</v>
      </c>
      <c r="B72" s="30">
        <v>0.49736419867883003</v>
      </c>
      <c r="C72" s="30">
        <v>-0.42905970977441471</v>
      </c>
      <c r="M72" s="30">
        <v>33</v>
      </c>
      <c r="N72" s="30">
        <v>8.3270361620539305E-3</v>
      </c>
      <c r="O72" s="30">
        <v>-5.8368334433762051E-3</v>
      </c>
      <c r="Y72" s="30">
        <v>33</v>
      </c>
      <c r="Z72" s="30">
        <v>1.3285944154751213E-2</v>
      </c>
      <c r="AA72" s="30">
        <v>-9.4508320254890824E-3</v>
      </c>
      <c r="AK72" s="30">
        <v>33</v>
      </c>
      <c r="AL72" s="30">
        <v>9.9607387270257489E-3</v>
      </c>
      <c r="AM72" s="30">
        <v>-7.6243497672334806E-3</v>
      </c>
      <c r="AW72" s="30">
        <v>33</v>
      </c>
      <c r="AX72" s="30">
        <v>1.7266937892611651E-2</v>
      </c>
      <c r="AY72" s="30">
        <v>-6.2159325910880643E-3</v>
      </c>
    </row>
    <row r="73" spans="1:51" x14ac:dyDescent="0.2">
      <c r="A73" s="30">
        <v>35</v>
      </c>
      <c r="B73" s="30">
        <v>0.19884011386276582</v>
      </c>
      <c r="C73" s="30">
        <v>-0.20888189742653432</v>
      </c>
      <c r="M73" s="30">
        <v>34</v>
      </c>
      <c r="N73" s="30">
        <v>9.1389303508012151E-2</v>
      </c>
      <c r="O73" s="30">
        <v>-2.2567816807420524E-2</v>
      </c>
      <c r="Y73" s="30">
        <v>34</v>
      </c>
      <c r="Z73" s="30">
        <v>8.2978718659708864E-2</v>
      </c>
      <c r="AA73" s="30">
        <v>-1.3078354306882436E-2</v>
      </c>
      <c r="AK73" s="30">
        <v>34</v>
      </c>
      <c r="AL73" s="30">
        <v>8.6412590110457668E-2</v>
      </c>
      <c r="AM73" s="30">
        <v>-1.4626118747790864E-2</v>
      </c>
      <c r="AW73" s="30">
        <v>34</v>
      </c>
      <c r="AX73" s="30">
        <v>9.8919714331982364E-2</v>
      </c>
      <c r="AY73" s="30">
        <v>-2.2525356585118381E-2</v>
      </c>
    </row>
    <row r="74" spans="1:51" ht="17" thickBot="1" x14ac:dyDescent="0.25">
      <c r="A74" s="31">
        <v>36</v>
      </c>
      <c r="B74" s="31">
        <v>-9.1651853913341796E-3</v>
      </c>
      <c r="C74" s="31">
        <v>-6.5889014811435914E-2</v>
      </c>
      <c r="M74" s="30">
        <v>35</v>
      </c>
      <c r="N74" s="30">
        <v>1.5581991636602088E-3</v>
      </c>
      <c r="O74" s="30">
        <v>-6.5502255258909365E-3</v>
      </c>
      <c r="Y74" s="30">
        <v>35</v>
      </c>
      <c r="Z74" s="30">
        <v>1.4979634535460563E-2</v>
      </c>
      <c r="AA74" s="30">
        <v>-1.0124821391451558E-3</v>
      </c>
      <c r="AK74" s="30">
        <v>35</v>
      </c>
      <c r="AL74" s="30">
        <v>1.18186898015138E-2</v>
      </c>
      <c r="AM74" s="30">
        <v>1.1238446409117524E-2</v>
      </c>
      <c r="AW74" s="30">
        <v>35</v>
      </c>
      <c r="AX74" s="30">
        <v>1.9251283084719559E-2</v>
      </c>
      <c r="AY74" s="30">
        <v>-3.7418767458941002E-2</v>
      </c>
    </row>
    <row r="75" spans="1:51" ht="17" thickBot="1" x14ac:dyDescent="0.25">
      <c r="M75" s="31">
        <v>36</v>
      </c>
      <c r="N75" s="31">
        <v>-6.1034223665426421E-2</v>
      </c>
      <c r="O75" s="31">
        <v>5.5920268080835153E-2</v>
      </c>
      <c r="Y75" s="31">
        <v>36</v>
      </c>
      <c r="Z75" s="31">
        <v>-5.3013726885873358E-2</v>
      </c>
      <c r="AA75" s="31">
        <v>5.9457796776100191E-2</v>
      </c>
      <c r="AK75" s="31">
        <v>36</v>
      </c>
      <c r="AL75" s="31">
        <v>-6.2768932794484519E-2</v>
      </c>
      <c r="AM75" s="31">
        <v>3.115358486853563E-2</v>
      </c>
      <c r="AW75" s="31">
        <v>36</v>
      </c>
      <c r="AX75" s="31">
        <v>-6.041044338453698E-2</v>
      </c>
      <c r="AY75" s="31">
        <v>3.8854892719221976E-2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C8319-FAA4-4442-A587-187D798F7715}">
  <dimension ref="A2:P51"/>
  <sheetViews>
    <sheetView tabSelected="1" topLeftCell="A26" zoomScale="126" workbookViewId="0">
      <selection activeCell="B46" sqref="B46"/>
    </sheetView>
  </sheetViews>
  <sheetFormatPr baseColWidth="10" defaultRowHeight="16" x14ac:dyDescent="0.2"/>
  <cols>
    <col min="1" max="1" width="24.33203125" customWidth="1"/>
    <col min="2" max="2" width="12.6640625" customWidth="1"/>
    <col min="3" max="3" width="14" customWidth="1"/>
    <col min="4" max="4" width="13.1640625" customWidth="1"/>
    <col min="5" max="5" width="14.83203125" customWidth="1"/>
    <col min="6" max="6" width="16.83203125" customWidth="1"/>
    <col min="7" max="7" width="30.83203125" customWidth="1"/>
    <col min="8" max="8" width="35.1640625" customWidth="1"/>
    <col min="11" max="11" width="12.1640625" bestFit="1" customWidth="1"/>
  </cols>
  <sheetData>
    <row r="2" spans="1:16" x14ac:dyDescent="0.2">
      <c r="A2" s="10"/>
      <c r="B2" s="14" t="s">
        <v>3</v>
      </c>
      <c r="C2" s="14" t="s">
        <v>4</v>
      </c>
      <c r="D2" s="14" t="s">
        <v>5</v>
      </c>
      <c r="E2" s="14" t="s">
        <v>6</v>
      </c>
      <c r="F2" s="14" t="s">
        <v>7</v>
      </c>
      <c r="G2" s="15" t="s">
        <v>1</v>
      </c>
      <c r="H2" s="15" t="s">
        <v>2</v>
      </c>
      <c r="K2" s="29" t="s">
        <v>62</v>
      </c>
      <c r="L2" s="14" t="s">
        <v>3</v>
      </c>
      <c r="M2" s="14" t="s">
        <v>4</v>
      </c>
      <c r="N2" s="14" t="s">
        <v>5</v>
      </c>
      <c r="O2" s="14" t="s">
        <v>6</v>
      </c>
      <c r="P2" s="14" t="s">
        <v>7</v>
      </c>
    </row>
    <row r="3" spans="1:16" x14ac:dyDescent="0.2">
      <c r="A3" s="13" t="s">
        <v>9</v>
      </c>
      <c r="B3" s="11">
        <f>SUM('10 YEAR (1)'!C3:C122)/COUNT('10 YEAR (1)'!C3:C122)</f>
        <v>8.2571858528718733E-2</v>
      </c>
      <c r="C3" s="11">
        <f>SUM('10 YEAR (1)'!E3:E122)/COUNT('10 YEAR (1)'!E3:E122)</f>
        <v>1.4650437039150307E-2</v>
      </c>
      <c r="D3" s="11">
        <f>SUM('10 YEAR (1)'!G3:G122)/COUNT('10 YEAR (1)'!G3:G122)</f>
        <v>1.3553772222168988E-2</v>
      </c>
      <c r="E3" s="11">
        <f>SUM('10 YEAR (1)'!I3:I122)/COUNT('10 YEAR (1)'!I3:I122)</f>
        <v>1.0635691496329166E-2</v>
      </c>
      <c r="F3" s="11">
        <f>SUM('10 YEAR (1)'!K3:K123)/COUNT('10 YEAR (1)'!K3:K122)</f>
        <v>1.6026660717967676E-2</v>
      </c>
      <c r="G3" s="11">
        <f>SUM('10 YEAR (1)'!M3:M122)/COUNT('10 YEAR (1)'!M3:M122)</f>
        <v>1.1091523271041332E-2</v>
      </c>
      <c r="H3" s="11">
        <f>SUM('10 YEAR (1)'!O3:O122)/COUNT('10 YEAR (1)'!O3:O122)</f>
        <v>1.1785849618389795E-2</v>
      </c>
      <c r="L3">
        <f>B3*12</f>
        <v>0.9908623023446248</v>
      </c>
      <c r="M3">
        <f t="shared" ref="M3:P3" si="0">C3*12</f>
        <v>0.17580524446980367</v>
      </c>
      <c r="N3">
        <f t="shared" si="0"/>
        <v>0.16264526666602785</v>
      </c>
      <c r="O3">
        <f t="shared" si="0"/>
        <v>0.12762829795594999</v>
      </c>
      <c r="P3">
        <f t="shared" si="0"/>
        <v>0.19231992861561212</v>
      </c>
    </row>
    <row r="4" spans="1:16" x14ac:dyDescent="0.2">
      <c r="A4" s="13" t="s">
        <v>12</v>
      </c>
      <c r="B4" s="11">
        <f>(('10 YEAR (1)'!B3/'10 YEAR (1)'!B122)^(1/COUNT('10 YEAR (1)'!C3:C122)))-1</f>
        <v>1.2931010180268432E-2</v>
      </c>
      <c r="C4" s="11">
        <f>(('10 YEAR (1)'!D3/'10 YEAR (1)'!D122)^(1/COUNT('10 YEAR (1)'!E3:E122))-1)</f>
        <v>1.3529895002109438E-2</v>
      </c>
      <c r="D4" s="11">
        <f>(('10 YEAR (1)'!F3/'10 YEAR (1)'!F122)^(1/COUNT('10 YEAR (1)'!G3:G122))-1)</f>
        <v>1.1963546756467602E-2</v>
      </c>
      <c r="E4" s="11">
        <f>(('10 YEAR (1)'!H3/'10 YEAR (1)'!H122)^(1/COUNT('10 YEAR (1)'!I3:I122))-1)</f>
        <v>1.0031470521319363E-2</v>
      </c>
      <c r="F4" s="11">
        <f>(('10 YEAR (1)'!J3/'10 YEAR (1)'!J122)^(1/COUNT('10 YEAR (1)'!K3:K122))-1)</f>
        <v>1.4231498793917385E-2</v>
      </c>
      <c r="G4" s="11">
        <f>(('10 YEAR (1)'!L3/'10 YEAR (1)'!L122)^(1/COUNT('10 YEAR (1)'!M3:M122))-1)</f>
        <v>1.106698557516328E-2</v>
      </c>
      <c r="H4" s="11">
        <f>(('10 YEAR (1)'!N3/'10 YEAR (1)'!N122)^(1/COUNT('10 YEAR (1)'!O3:O122))-1)</f>
        <v>1.1378139751339722E-2</v>
      </c>
    </row>
    <row r="5" spans="1:16" x14ac:dyDescent="0.2">
      <c r="A5" s="13" t="s">
        <v>10</v>
      </c>
      <c r="B5" s="12">
        <f>_xlfn.VAR.S('10 YEAR (1)'!C3:C122)</f>
        <v>0.71377525491029659</v>
      </c>
      <c r="C5" s="12">
        <f>_xlfn.VAR.S('10 YEAR (1)'!E3:E122)</f>
        <v>2.8766990598808034E-3</v>
      </c>
      <c r="D5" s="12">
        <f>_xlfn.VAR.S('10 YEAR (1)'!G3:G122)</f>
        <v>2.7497127334481248E-3</v>
      </c>
      <c r="E5" s="12">
        <f>_xlfn.VAR.S('10 YEAR (1)'!I3:I122)</f>
        <v>2.3600355252234723E-3</v>
      </c>
      <c r="F5" s="12">
        <f>_xlfn.VAR.S('10 YEAR (1)'!K3:K122)</f>
        <v>3.7209227856085185E-3</v>
      </c>
      <c r="G5" s="12">
        <f>_xlfn.VAR.S('10 YEAR (1)'!M3:M122)</f>
        <v>1.5423098660548751E-3</v>
      </c>
      <c r="H5" s="12">
        <f>_xlfn.VAR.S('10 YEAR (1)'!O3:O122)</f>
        <v>2.1085678457791641E-3</v>
      </c>
    </row>
    <row r="6" spans="1:16" x14ac:dyDescent="0.2">
      <c r="A6" s="13" t="s">
        <v>11</v>
      </c>
      <c r="B6" s="12">
        <f>SQRT(B5)</f>
        <v>0.84485220891603086</v>
      </c>
      <c r="C6" s="12">
        <f t="shared" ref="C6:H6" si="1">SQRT(C5)</f>
        <v>5.3634867948758887E-2</v>
      </c>
      <c r="D6" s="12">
        <f t="shared" si="1"/>
        <v>5.2437703357871471E-2</v>
      </c>
      <c r="E6" s="12">
        <f t="shared" si="1"/>
        <v>4.8580196842164733E-2</v>
      </c>
      <c r="F6" s="12">
        <f t="shared" si="1"/>
        <v>6.0999367091868407E-2</v>
      </c>
      <c r="G6" s="12">
        <f t="shared" si="1"/>
        <v>3.9272253131885301E-2</v>
      </c>
      <c r="H6" s="12">
        <f t="shared" si="1"/>
        <v>4.5919144654263368E-2</v>
      </c>
    </row>
    <row r="7" spans="1:16" x14ac:dyDescent="0.2">
      <c r="B7" s="4"/>
      <c r="C7" s="4"/>
      <c r="D7" s="4"/>
      <c r="E7" s="4"/>
      <c r="F7" s="4"/>
      <c r="G7" s="4"/>
      <c r="H7" s="4"/>
    </row>
    <row r="8" spans="1:16" x14ac:dyDescent="0.2">
      <c r="A8" s="29" t="s">
        <v>14</v>
      </c>
      <c r="H8" s="29" t="s">
        <v>69</v>
      </c>
    </row>
    <row r="9" spans="1:16" x14ac:dyDescent="0.2">
      <c r="A9" s="10"/>
      <c r="B9" s="14" t="s">
        <v>3</v>
      </c>
      <c r="C9" s="14" t="s">
        <v>4</v>
      </c>
      <c r="D9" s="14" t="s">
        <v>5</v>
      </c>
      <c r="E9" s="14" t="s">
        <v>6</v>
      </c>
      <c r="F9" s="14" t="s">
        <v>7</v>
      </c>
      <c r="H9" s="10"/>
      <c r="I9" s="14" t="s">
        <v>3</v>
      </c>
      <c r="J9" s="14" t="s">
        <v>4</v>
      </c>
      <c r="K9" s="14" t="s">
        <v>5</v>
      </c>
      <c r="L9" s="14" t="s">
        <v>6</v>
      </c>
      <c r="M9" s="14" t="s">
        <v>7</v>
      </c>
    </row>
    <row r="10" spans="1:16" x14ac:dyDescent="0.2">
      <c r="A10" s="13" t="s">
        <v>3</v>
      </c>
      <c r="B10" s="9">
        <f>_xlfn.COVARIANCE.S('10 YEAR (1)'!C3:C122,'10 YEAR (1)'!C3:C122)</f>
        <v>0.71377525491029736</v>
      </c>
      <c r="C10" s="9">
        <f>_xlfn.COVARIANCE.S('10 YEAR (1)'!E3:E122,'10 YEAR (1)'!C3:C122)</f>
        <v>-8.7417884736756477E-3</v>
      </c>
      <c r="D10" s="9">
        <f>B12</f>
        <v>-1.6845164040854138E-3</v>
      </c>
      <c r="E10" s="9">
        <f>B13</f>
        <v>1.4110902307664858E-3</v>
      </c>
      <c r="F10" s="9">
        <f>B14</f>
        <v>-4.4261758148501371E-3</v>
      </c>
      <c r="H10" s="13" t="s">
        <v>3</v>
      </c>
      <c r="I10" s="9">
        <f>B10*12</f>
        <v>8.5653030589235684</v>
      </c>
      <c r="J10" s="9">
        <f t="shared" ref="J10:M14" si="2">C10*12</f>
        <v>-0.10490146168410777</v>
      </c>
      <c r="K10" s="9">
        <f t="shared" si="2"/>
        <v>-2.0214196849024965E-2</v>
      </c>
      <c r="L10" s="9">
        <f t="shared" si="2"/>
        <v>1.6933082769197829E-2</v>
      </c>
      <c r="M10" s="9">
        <f t="shared" si="2"/>
        <v>-5.3114109778201649E-2</v>
      </c>
    </row>
    <row r="11" spans="1:16" x14ac:dyDescent="0.2">
      <c r="A11" s="13" t="s">
        <v>4</v>
      </c>
      <c r="B11" s="9">
        <f>_xlfn.COVARIANCE.S('10 YEAR (1)'!C3:C122, '10 YEAR (1)'!E3:E122)</f>
        <v>-8.7417884736756477E-3</v>
      </c>
      <c r="C11" s="9">
        <f>_xlfn.COVARIANCE.S('10 YEAR (1)'!E3:E122,'10 YEAR (1)'!E3:E122)</f>
        <v>2.8766990598808016E-3</v>
      </c>
      <c r="D11" s="9">
        <f>C12</f>
        <v>2.4127888818291469E-3</v>
      </c>
      <c r="E11" s="9">
        <f>C13</f>
        <v>2.1938526160886129E-3</v>
      </c>
      <c r="F11" s="9">
        <f>C14</f>
        <v>2.7629143761274105E-3</v>
      </c>
      <c r="H11" s="13" t="s">
        <v>4</v>
      </c>
      <c r="I11" s="9">
        <f>B11*12</f>
        <v>-0.10490146168410777</v>
      </c>
      <c r="J11" s="9">
        <f t="shared" si="2"/>
        <v>3.452038871856962E-2</v>
      </c>
      <c r="K11" s="9">
        <f t="shared" si="2"/>
        <v>2.8953466581949763E-2</v>
      </c>
      <c r="L11" s="9">
        <f t="shared" si="2"/>
        <v>2.6326231393063355E-2</v>
      </c>
      <c r="M11" s="9">
        <f t="shared" si="2"/>
        <v>3.3154972513528926E-2</v>
      </c>
    </row>
    <row r="12" spans="1:16" x14ac:dyDescent="0.2">
      <c r="A12" s="13" t="s">
        <v>5</v>
      </c>
      <c r="B12" s="9">
        <f>_xlfn.COVARIANCE.S('10 YEAR (1)'!C3:C122,'10 YEAR (1)'!G3:G122)</f>
        <v>-1.6845164040854138E-3</v>
      </c>
      <c r="C12" s="9">
        <f>_xlfn.COVARIANCE.S('10 YEAR (1)'!E3:E122,'10 YEAR (1)'!G3:G122)</f>
        <v>2.4127888818291469E-3</v>
      </c>
      <c r="D12" s="9">
        <f>_xlfn.COVARIANCE.S('10 YEAR (1)'!G3:G122,'10 YEAR (1)'!G3:G122)</f>
        <v>2.7497127334481239E-3</v>
      </c>
      <c r="E12" s="9">
        <f>D13</f>
        <v>2.3322180551687004E-3</v>
      </c>
      <c r="F12" s="9">
        <f>D14</f>
        <v>3.0834618773776992E-3</v>
      </c>
      <c r="H12" s="13" t="s">
        <v>5</v>
      </c>
      <c r="I12" s="9">
        <f>B12*12</f>
        <v>-2.0214196849024965E-2</v>
      </c>
      <c r="J12" s="9">
        <f t="shared" si="2"/>
        <v>2.8953466581949763E-2</v>
      </c>
      <c r="K12" s="9">
        <f t="shared" si="2"/>
        <v>3.2996552801377491E-2</v>
      </c>
      <c r="L12" s="9">
        <f t="shared" si="2"/>
        <v>2.7986616662024406E-2</v>
      </c>
      <c r="M12" s="9">
        <f t="shared" si="2"/>
        <v>3.700154252853239E-2</v>
      </c>
    </row>
    <row r="13" spans="1:16" x14ac:dyDescent="0.2">
      <c r="A13" s="13" t="s">
        <v>6</v>
      </c>
      <c r="B13" s="9">
        <f>_xlfn.COVARIANCE.S('10 YEAR (1)'!C3:C122,'10 YEAR (1)'!I3:I122)</f>
        <v>1.4110902307664858E-3</v>
      </c>
      <c r="C13" s="9">
        <f>_xlfn.COVARIANCE.S('10 YEAR (1)'!E3:E122,'10 YEAR (1)'!I3:I122)</f>
        <v>2.1938526160886129E-3</v>
      </c>
      <c r="D13" s="9">
        <f>_xlfn.COVARIANCE.S('10 YEAR (1)'!G3:G122,'10 YEAR (1)'!I3:I122)</f>
        <v>2.3322180551687004E-3</v>
      </c>
      <c r="E13" s="9">
        <f>_xlfn.COVARIANCE.S('10 YEAR (1)'!I3:I122,'10 YEAR (1)'!I3:I122)</f>
        <v>2.3600355252234723E-3</v>
      </c>
      <c r="F13" s="9">
        <f>_xlfn.COVARIANCE.S('10 YEAR (1)'!K3:K122,'10 YEAR (1)'!I3:I122)</f>
        <v>2.6239044347145268E-3</v>
      </c>
      <c r="H13" s="13" t="s">
        <v>6</v>
      </c>
      <c r="I13" s="9">
        <f>B13*12</f>
        <v>1.6933082769197829E-2</v>
      </c>
      <c r="J13" s="9">
        <f t="shared" si="2"/>
        <v>2.6326231393063355E-2</v>
      </c>
      <c r="K13" s="9">
        <f t="shared" si="2"/>
        <v>2.7986616662024406E-2</v>
      </c>
      <c r="L13" s="9">
        <f t="shared" si="2"/>
        <v>2.8320426302681667E-2</v>
      </c>
      <c r="M13" s="9">
        <f>F13*12</f>
        <v>3.1486853216574323E-2</v>
      </c>
    </row>
    <row r="14" spans="1:16" x14ac:dyDescent="0.2">
      <c r="A14" s="13" t="s">
        <v>7</v>
      </c>
      <c r="B14" s="9">
        <f>_xlfn.COVARIANCE.S('10 YEAR (1)'!C3:C122,'10 YEAR (1)'!K3:K122)</f>
        <v>-4.4261758148501371E-3</v>
      </c>
      <c r="C14" s="9">
        <f>_xlfn.COVARIANCE.S('10 YEAR (1)'!E3:E122,'10 YEAR (1)'!K3:K122)</f>
        <v>2.7629143761274105E-3</v>
      </c>
      <c r="D14" s="9">
        <f>_xlfn.COVARIANCE.S('10 YEAR (1)'!G3:G122,'10 YEAR (1)'!K3:K122)</f>
        <v>3.0834618773776992E-3</v>
      </c>
      <c r="E14" s="9">
        <f>_xlfn.COVARIANCE.S('10 YEAR (1)'!I3:I122,'10 YEAR (1)'!K3:K122)</f>
        <v>2.6239044347145268E-3</v>
      </c>
      <c r="F14" s="9">
        <f>_xlfn.COVARIANCE.S('10 YEAR (1)'!K3:K122,'10 YEAR (1)'!K3:K122)</f>
        <v>3.7209227856085185E-3</v>
      </c>
      <c r="H14" s="13" t="s">
        <v>7</v>
      </c>
      <c r="I14" s="9">
        <f>B14*12</f>
        <v>-5.3114109778201649E-2</v>
      </c>
      <c r="J14" s="9">
        <f t="shared" si="2"/>
        <v>3.3154972513528926E-2</v>
      </c>
      <c r="K14" s="9">
        <f t="shared" si="2"/>
        <v>3.700154252853239E-2</v>
      </c>
      <c r="L14" s="9">
        <f t="shared" si="2"/>
        <v>3.1486853216574323E-2</v>
      </c>
      <c r="M14" s="9">
        <f t="shared" ref="M14" si="3">F14*12</f>
        <v>4.4651073427302221E-2</v>
      </c>
    </row>
    <row r="16" spans="1:16" x14ac:dyDescent="0.2">
      <c r="A16" s="28" t="s">
        <v>13</v>
      </c>
    </row>
    <row r="17" spans="1:8" x14ac:dyDescent="0.2">
      <c r="A17" s="10"/>
      <c r="B17" s="14" t="s">
        <v>3</v>
      </c>
      <c r="C17" s="14" t="s">
        <v>4</v>
      </c>
      <c r="D17" s="14" t="s">
        <v>5</v>
      </c>
      <c r="E17" s="14" t="s">
        <v>6</v>
      </c>
      <c r="F17" s="14" t="s">
        <v>7</v>
      </c>
    </row>
    <row r="18" spans="1:8" x14ac:dyDescent="0.2">
      <c r="A18" s="13" t="s">
        <v>3</v>
      </c>
      <c r="B18" s="9">
        <v>1</v>
      </c>
      <c r="C18" s="9">
        <f>CORREL('10 YEAR (1)'!E11:E122,'10 YEAR (1)'!C11:C122)</f>
        <v>-0.21817891720777652</v>
      </c>
      <c r="D18" s="9">
        <f>B20</f>
        <v>-5.4126021997227616E-2</v>
      </c>
      <c r="E18" s="9">
        <f>B21</f>
        <v>2.3160851232660352E-2</v>
      </c>
      <c r="F18" s="9">
        <f>B22</f>
        <v>-0.10612604241569108</v>
      </c>
    </row>
    <row r="19" spans="1:8" x14ac:dyDescent="0.2">
      <c r="A19" s="13" t="s">
        <v>4</v>
      </c>
      <c r="B19" s="9">
        <f>CORREL('10 YEAR (1)'!C11:C122, '10 YEAR (1)'!E11:E122)</f>
        <v>-0.21817891720777652</v>
      </c>
      <c r="C19" s="9">
        <v>1</v>
      </c>
      <c r="D19" s="9">
        <f>C20</f>
        <v>0.85047764947863291</v>
      </c>
      <c r="E19" s="9">
        <f>C21</f>
        <v>0.83100943708099506</v>
      </c>
      <c r="F19" s="9">
        <f>C22</f>
        <v>0.82546965708997233</v>
      </c>
    </row>
    <row r="20" spans="1:8" x14ac:dyDescent="0.2">
      <c r="A20" s="13" t="s">
        <v>5</v>
      </c>
      <c r="B20" s="9">
        <f>CORREL('10 YEAR (1)'!C11:C122,'10 YEAR (1)'!G11:G122)</f>
        <v>-5.4126021997227616E-2</v>
      </c>
      <c r="C20" s="9">
        <f>CORREL('10 YEAR (1)'!E11:E122,'10 YEAR (1)'!G11:G122)</f>
        <v>0.85047764947863291</v>
      </c>
      <c r="D20" s="9">
        <v>1</v>
      </c>
      <c r="E20" s="9">
        <f>D21</f>
        <v>0.90127055030421244</v>
      </c>
      <c r="F20" s="9">
        <f>D22</f>
        <v>0.96360615108848113</v>
      </c>
    </row>
    <row r="21" spans="1:8" x14ac:dyDescent="0.2">
      <c r="A21" s="13" t="s">
        <v>6</v>
      </c>
      <c r="B21" s="9">
        <f>CORREL('10 YEAR (1)'!C11:C122,'10 YEAR (1)'!I11:I122)</f>
        <v>2.3160851232660352E-2</v>
      </c>
      <c r="C21" s="9">
        <f>CORREL('10 YEAR (1)'!E11:E122,'10 YEAR (1)'!I11:I122)</f>
        <v>0.83100943708099506</v>
      </c>
      <c r="D21" s="9">
        <f>CORREL('10 YEAR (1)'!G11:G122,'10 YEAR (1)'!I11:I122)</f>
        <v>0.90127055030421244</v>
      </c>
      <c r="E21" s="9">
        <v>1</v>
      </c>
      <c r="F21" s="9">
        <f>E22</f>
        <v>0.87045550229551327</v>
      </c>
    </row>
    <row r="22" spans="1:8" x14ac:dyDescent="0.2">
      <c r="A22" s="13" t="s">
        <v>7</v>
      </c>
      <c r="B22" s="9">
        <f>CORREL('10 YEAR (1)'!C11:C122,'10 YEAR (1)'!K11:K122)</f>
        <v>-0.10612604241569108</v>
      </c>
      <c r="C22" s="9">
        <f>CORREL('10 YEAR (1)'!E11:E122,'10 YEAR (1)'!K11:K122)</f>
        <v>0.82546965708997233</v>
      </c>
      <c r="D22" s="9">
        <f>CORREL('10 YEAR (1)'!G11:G122,'10 YEAR (1)'!K11:K122)</f>
        <v>0.96360615108848113</v>
      </c>
      <c r="E22" s="9">
        <f>CORREL('10 YEAR (1)'!I11:I122,'10 YEAR (1)'!K11:K122)</f>
        <v>0.87045550229551327</v>
      </c>
      <c r="F22" s="9">
        <v>1</v>
      </c>
    </row>
    <row r="25" spans="1:8" x14ac:dyDescent="0.2">
      <c r="A25" s="10"/>
      <c r="B25" s="14" t="s">
        <v>3</v>
      </c>
      <c r="C25" s="14" t="s">
        <v>4</v>
      </c>
      <c r="D25" s="14" t="s">
        <v>5</v>
      </c>
      <c r="E25" s="14" t="s">
        <v>6</v>
      </c>
      <c r="F25" s="14" t="s">
        <v>7</v>
      </c>
    </row>
    <row r="26" spans="1:8" x14ac:dyDescent="0.2">
      <c r="A26" s="34" t="s">
        <v>44</v>
      </c>
      <c r="B26" s="27">
        <f>'10 Year Regression'!B32</f>
        <v>1.4933837805921322</v>
      </c>
      <c r="C26" s="8">
        <f>'10 Year Regression'!N32</f>
        <v>1.1125489156191066</v>
      </c>
      <c r="D26" s="8">
        <f>'10 Year Regression'!Y32</f>
        <v>0.91734954599161334</v>
      </c>
      <c r="E26" s="8">
        <f>'10 Year Regression'!AJ31</f>
        <v>0.97308689089732792</v>
      </c>
      <c r="F26" s="8">
        <f>'10 Year Regression'!AV31</f>
        <v>1.0276663413553317</v>
      </c>
    </row>
    <row r="27" spans="1:8" x14ac:dyDescent="0.2">
      <c r="A27" s="28"/>
      <c r="B27" s="35"/>
      <c r="C27" s="35"/>
      <c r="D27" s="35"/>
      <c r="E27" s="35"/>
      <c r="F27" s="35"/>
    </row>
    <row r="28" spans="1:8" x14ac:dyDescent="0.2">
      <c r="A28" s="29" t="s">
        <v>56</v>
      </c>
    </row>
    <row r="29" spans="1:8" x14ac:dyDescent="0.2">
      <c r="A29" s="29" t="s">
        <v>53</v>
      </c>
    </row>
    <row r="30" spans="1:8" x14ac:dyDescent="0.2">
      <c r="A30" s="10"/>
      <c r="B30" s="14" t="s">
        <v>3</v>
      </c>
      <c r="C30" s="14" t="s">
        <v>4</v>
      </c>
      <c r="D30" s="14" t="s">
        <v>5</v>
      </c>
      <c r="E30" s="14" t="s">
        <v>6</v>
      </c>
      <c r="F30" s="14" t="s">
        <v>7</v>
      </c>
      <c r="H30" s="14" t="s">
        <v>59</v>
      </c>
    </row>
    <row r="31" spans="1:8" x14ac:dyDescent="0.2">
      <c r="A31" s="13" t="s">
        <v>66</v>
      </c>
      <c r="B31" s="50">
        <f>B32+B26*6%</f>
        <v>0.11720302683552793</v>
      </c>
      <c r="C31" s="12">
        <f>$B$32+C26*($B$33-$B$32)</f>
        <v>0.15397793235849977</v>
      </c>
      <c r="D31" s="12">
        <f t="shared" ref="D31:F31" si="4">$B$32+D26*($B$33-$B$32)</f>
        <v>0.13180462169783771</v>
      </c>
      <c r="E31" s="12">
        <f t="shared" si="4"/>
        <v>0.13813600210318103</v>
      </c>
      <c r="F31" s="12">
        <f t="shared" si="4"/>
        <v>0.14433585363447959</v>
      </c>
      <c r="H31" s="27">
        <f>1/5</f>
        <v>0.2</v>
      </c>
    </row>
    <row r="32" spans="1:8" x14ac:dyDescent="0.2">
      <c r="A32" s="13" t="s">
        <v>52</v>
      </c>
      <c r="B32" s="49">
        <v>2.76E-2</v>
      </c>
      <c r="C32" s="8"/>
      <c r="D32" s="8"/>
      <c r="E32" s="8"/>
      <c r="F32" s="8"/>
      <c r="H32" s="27">
        <f t="shared" ref="H32:H35" si="5">1/5</f>
        <v>0.2</v>
      </c>
    </row>
    <row r="33" spans="1:11" x14ac:dyDescent="0.2">
      <c r="A33" s="13" t="s">
        <v>51</v>
      </c>
      <c r="B33" s="11">
        <f>(('10 YEAR (1)'!L3/'10 YEAR (1)'!L122)^(1/(COUNT('10 YEAR (1)'!M3:M122)/12))-1)</f>
        <v>0.14119314685788309</v>
      </c>
      <c r="C33" s="8"/>
      <c r="D33" s="8"/>
      <c r="E33" s="8"/>
      <c r="F33" s="8"/>
      <c r="H33" s="27">
        <f t="shared" si="5"/>
        <v>0.2</v>
      </c>
    </row>
    <row r="34" spans="1:11" x14ac:dyDescent="0.2">
      <c r="A34" s="13" t="s">
        <v>10</v>
      </c>
      <c r="B34" s="11"/>
      <c r="C34" s="8"/>
      <c r="D34" s="8"/>
      <c r="E34" s="8"/>
      <c r="F34" s="8"/>
      <c r="H34" s="27">
        <f t="shared" si="5"/>
        <v>0.2</v>
      </c>
    </row>
    <row r="35" spans="1:11" x14ac:dyDescent="0.2">
      <c r="A35" s="34" t="s">
        <v>55</v>
      </c>
      <c r="B35" s="8"/>
      <c r="C35" s="8"/>
      <c r="D35" s="8"/>
      <c r="E35" s="8"/>
      <c r="F35" s="8"/>
      <c r="H35" s="27">
        <f t="shared" si="5"/>
        <v>0.2</v>
      </c>
    </row>
    <row r="36" spans="1:11" x14ac:dyDescent="0.2">
      <c r="A36" s="13" t="s">
        <v>57</v>
      </c>
      <c r="B36" s="8">
        <f>'FDGRX 10y Excess'!B17</f>
        <v>7.7923706406560475E-2</v>
      </c>
      <c r="C36" s="8"/>
      <c r="D36" s="8"/>
      <c r="E36" s="8"/>
      <c r="F36" s="8"/>
      <c r="H36" s="7"/>
    </row>
    <row r="37" spans="1:11" x14ac:dyDescent="0.2">
      <c r="A37" s="47" t="s">
        <v>58</v>
      </c>
      <c r="B37">
        <f>INTERCEPT('10 YEAR (1)'!S3:S123,'10 YEAR (1)'!X3:X123)</f>
        <v>7.7923706406560475E-2</v>
      </c>
      <c r="H37" s="7"/>
    </row>
    <row r="39" spans="1:11" x14ac:dyDescent="0.2">
      <c r="A39" s="51" t="s">
        <v>67</v>
      </c>
    </row>
    <row r="40" spans="1:11" x14ac:dyDescent="0.2">
      <c r="A40" s="28" t="s">
        <v>64</v>
      </c>
      <c r="B40" s="7">
        <f>1/5</f>
        <v>0.2</v>
      </c>
      <c r="C40" s="7">
        <f t="shared" ref="C40:F40" si="6">1/5</f>
        <v>0.2</v>
      </c>
      <c r="D40" s="7">
        <f t="shared" si="6"/>
        <v>0.2</v>
      </c>
      <c r="E40" s="7">
        <f t="shared" si="6"/>
        <v>0.2</v>
      </c>
      <c r="F40" s="7">
        <f t="shared" si="6"/>
        <v>0.2</v>
      </c>
      <c r="G40" s="7"/>
    </row>
    <row r="41" spans="1:11" x14ac:dyDescent="0.2">
      <c r="A41" s="28" t="s">
        <v>60</v>
      </c>
      <c r="B41" s="4">
        <f>MMULT(TRANSPOSE(B40:F40),B31:F31)</f>
        <v>2.3440605367105585E-2</v>
      </c>
      <c r="C41">
        <f>MMULT(TRANSPOSE(B40:F40),L3:P3)</f>
        <v>0.19817246046892498</v>
      </c>
    </row>
    <row r="42" spans="1:11" x14ac:dyDescent="0.2">
      <c r="A42" s="28" t="s">
        <v>63</v>
      </c>
      <c r="C42" s="4">
        <f t="array" ref="C42">MMULT(TRANSPOSE(H47:H51),K47:K51)</f>
        <v>0.32985220801040371</v>
      </c>
    </row>
    <row r="43" spans="1:11" x14ac:dyDescent="0.2">
      <c r="A43" s="28" t="s">
        <v>61</v>
      </c>
      <c r="C43" s="52">
        <f t="array" ref="C43">SQRT(MMULT(TRANSPOSE(H47:H51),MMULT(I10:M14,H47:H51)))</f>
        <v>0.59170997946225556</v>
      </c>
    </row>
    <row r="45" spans="1:11" ht="17" thickBot="1" x14ac:dyDescent="0.25"/>
    <row r="46" spans="1:11" ht="17" thickBot="1" x14ac:dyDescent="0.25">
      <c r="A46" s="28" t="s">
        <v>65</v>
      </c>
      <c r="B46">
        <f t="array" ref="B46">MMULT(TRANSPOSE(H47:H51),K47:K51)</f>
        <v>0.32985220801040371</v>
      </c>
      <c r="C46" s="48">
        <f t="array" ref="C46">SQRT(MMULT(H47:H51,B46))</f>
        <v>0.25684711717689329</v>
      </c>
      <c r="H46" s="14" t="s">
        <v>59</v>
      </c>
      <c r="K46" s="29" t="s">
        <v>68</v>
      </c>
    </row>
    <row r="47" spans="1:11" x14ac:dyDescent="0.2">
      <c r="H47" s="27">
        <f>1/5</f>
        <v>0.2</v>
      </c>
      <c r="K47">
        <v>0.9908623023446248</v>
      </c>
    </row>
    <row r="48" spans="1:11" x14ac:dyDescent="0.2">
      <c r="H48" s="27">
        <f t="shared" ref="H48:H51" si="7">1/5</f>
        <v>0.2</v>
      </c>
      <c r="K48">
        <v>0.17580524446980367</v>
      </c>
    </row>
    <row r="49" spans="8:11" x14ac:dyDescent="0.2">
      <c r="H49" s="27">
        <f t="shared" si="7"/>
        <v>0.2</v>
      </c>
      <c r="K49">
        <v>0.16264526666602785</v>
      </c>
    </row>
    <row r="50" spans="8:11" x14ac:dyDescent="0.2">
      <c r="H50" s="27">
        <f t="shared" si="7"/>
        <v>0.2</v>
      </c>
      <c r="K50">
        <v>0.12762829795594999</v>
      </c>
    </row>
    <row r="51" spans="8:11" x14ac:dyDescent="0.2">
      <c r="H51" s="27">
        <f t="shared" si="7"/>
        <v>0.2</v>
      </c>
      <c r="K51">
        <v>0.19231992861561212</v>
      </c>
    </row>
  </sheetData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98AED-0EBD-B948-95F2-324E58DD2C3D}">
  <dimension ref="A2:H31"/>
  <sheetViews>
    <sheetView topLeftCell="A12" zoomScale="125" workbookViewId="0">
      <selection activeCell="B31" sqref="B31"/>
    </sheetView>
  </sheetViews>
  <sheetFormatPr baseColWidth="10" defaultRowHeight="16" x14ac:dyDescent="0.2"/>
  <cols>
    <col min="1" max="1" width="19.1640625" customWidth="1"/>
    <col min="2" max="2" width="13.6640625" customWidth="1"/>
    <col min="3" max="3" width="13" customWidth="1"/>
    <col min="4" max="5" width="13.1640625" customWidth="1"/>
    <col min="6" max="6" width="14" customWidth="1"/>
    <col min="7" max="7" width="28.83203125" customWidth="1"/>
    <col min="8" max="8" width="35.1640625" customWidth="1"/>
  </cols>
  <sheetData>
    <row r="2" spans="1:8" x14ac:dyDescent="0.2">
      <c r="A2" s="8"/>
      <c r="B2" s="14" t="s">
        <v>3</v>
      </c>
      <c r="C2" s="14" t="s">
        <v>4</v>
      </c>
      <c r="D2" s="14" t="s">
        <v>5</v>
      </c>
      <c r="E2" s="14" t="s">
        <v>6</v>
      </c>
      <c r="F2" s="14" t="s">
        <v>7</v>
      </c>
      <c r="G2" s="15" t="s">
        <v>1</v>
      </c>
      <c r="H2" s="15" t="s">
        <v>2</v>
      </c>
    </row>
    <row r="3" spans="1:8" x14ac:dyDescent="0.2">
      <c r="A3" s="13" t="s">
        <v>9</v>
      </c>
      <c r="B3" s="11">
        <f>SUM('5 YEAR (1)'!C3:C62)/COUNT('5 YEAR (1)'!C3:C62)</f>
        <v>0.14768567129043292</v>
      </c>
      <c r="C3" s="11">
        <f>SUM('5 YEAR (1)'!E3:E62)/COUNT('5 YEAR (1)'!E3:E62)</f>
        <v>9.4673746828287109E-3</v>
      </c>
      <c r="D3" s="11">
        <f>SUM('5 YEAR (1)'!G3:G62)/COUNT('5 YEAR (1)'!G3:G62)</f>
        <v>7.8657162290923632E-3</v>
      </c>
      <c r="E3" s="11">
        <f>SUM('5 YEAR (1)'!I3:I62)/COUNT('5 YEAR (1)'!I3:I62)</f>
        <v>4.4634427246774315E-3</v>
      </c>
      <c r="F3" s="11">
        <f>SUM('5 YEAR (1)'!K3:K62)/COUNT('5 YEAR (1)'!K3:K62)</f>
        <v>8.8993353438892673E-3</v>
      </c>
      <c r="G3" s="11">
        <f>SUM('5 YEAR (1)'!M3:M62)/COUNT('5 YEAR (1)'!M3:M62)</f>
        <v>7.3108422915869331E-3</v>
      </c>
      <c r="H3" s="11">
        <f>SUM('5 YEAR (1)'!O3:O62)/COUNT('5 YEAR (1)'!O3:O62)</f>
        <v>5.5598745449795019E-3</v>
      </c>
    </row>
    <row r="4" spans="1:8" x14ac:dyDescent="0.2">
      <c r="A4" s="13" t="s">
        <v>12</v>
      </c>
      <c r="B4" s="11">
        <f>(('5 YEAR (1)'!B3/'5 YEAR (1)'!B63)^(1/COUNT('5 YEAR (1)'!C3:C62))-1)</f>
        <v>9.0751788207339423E-3</v>
      </c>
      <c r="C4" s="11">
        <f>(('5 YEAR (1)'!D3/'5 YEAR (1)'!D63)^(1/COUNT('5 YEAR (1)'!E3:E62))-1)</f>
        <v>7.941856144639603E-3</v>
      </c>
      <c r="D4" s="11">
        <f>(('5 YEAR (1)'!F3/'5 YEAR (1)'!F63)^(1/COUNT('5 YEAR (1)'!G3:G62))-1)</f>
        <v>6.6648792636536669E-3</v>
      </c>
      <c r="E4" s="11">
        <f>(('5 YEAR (1)'!H3/'5 YEAR (1)'!H63)^(1/COUNT('5 YEAR (1)'!I3:I62))-1)</f>
        <v>3.5052248482563275E-3</v>
      </c>
      <c r="F4" s="11">
        <f>(('5 YEAR (1)'!J3/'5 YEAR (1)'!J63)^(1/COUNT('5 YEAR (1)'!K3:K62))-1)</f>
        <v>7.2523426845376715E-3</v>
      </c>
      <c r="G4" s="11">
        <f>(('5 YEAR (1)'!L3/'5 YEAR (1)'!L63)^(1/COUNT('5 YEAR (1)'!M3:M62))-1)</f>
        <v>6.8171477410445824E-3</v>
      </c>
      <c r="H4" s="11">
        <f>(('5 YEAR (1)'!N3/'5 YEAR (1)'!N63)^(1/COUNT('5 YEAR (1)'!O3:O62))-1)</f>
        <v>4.8896701196647907E-3</v>
      </c>
    </row>
    <row r="5" spans="1:8" x14ac:dyDescent="0.2">
      <c r="A5" s="13" t="s">
        <v>10</v>
      </c>
      <c r="B5" s="12">
        <f>_xlfn.VAR.S('5 YEAR (1)'!C3:C62)</f>
        <v>1.4283398912714635</v>
      </c>
      <c r="C5" s="12">
        <f>_xlfn.VAR.S('5 YEAR (1)'!E3:E62)</f>
        <v>3.126803600313565E-3</v>
      </c>
      <c r="D5" s="12">
        <f>_xlfn.VAR.S('5 YEAR (1)'!G3:G62)</f>
        <v>2.3766286576894237E-3</v>
      </c>
      <c r="E5" s="12">
        <f>_xlfn.VAR.S('5 YEAR (1)'!I3:I62)</f>
        <v>1.8888793797031543E-3</v>
      </c>
      <c r="F5" s="12">
        <f>_xlfn.VAR.S('5 YEAR (1)'!K3:K62)</f>
        <v>3.2490143119219472E-3</v>
      </c>
      <c r="G5" s="12">
        <f>_xlfn.VAR.S('5 YEAR (1)'!M3:M62)</f>
        <v>9.9832859410659198E-4</v>
      </c>
      <c r="H5" s="12">
        <f>_xlfn.VAR.S('5 YEAR (1)'!O3:O62)</f>
        <v>1.342715692227252E-3</v>
      </c>
    </row>
    <row r="6" spans="1:8" x14ac:dyDescent="0.2">
      <c r="A6" s="13" t="s">
        <v>11</v>
      </c>
      <c r="B6" s="12">
        <f>SQRT(B5)</f>
        <v>1.1951317464076767</v>
      </c>
      <c r="C6" s="12">
        <f t="shared" ref="C6:F6" si="0">SQRT(C5)</f>
        <v>5.5917829002148901E-2</v>
      </c>
      <c r="D6" s="12">
        <f t="shared" si="0"/>
        <v>4.8750678535682185E-2</v>
      </c>
      <c r="E6" s="12">
        <f t="shared" si="0"/>
        <v>4.3461239969692013E-2</v>
      </c>
      <c r="F6" s="12">
        <f t="shared" si="0"/>
        <v>5.7000125543036718E-2</v>
      </c>
      <c r="G6" s="12">
        <f>SQRT(G5)</f>
        <v>3.1596338302192425E-2</v>
      </c>
      <c r="H6" s="12">
        <f t="shared" ref="H6" si="1">SQRT(H5)</f>
        <v>3.6643085189804254E-2</v>
      </c>
    </row>
    <row r="7" spans="1:8" x14ac:dyDescent="0.2">
      <c r="B7" s="4"/>
      <c r="C7" s="4"/>
      <c r="D7" s="4"/>
      <c r="E7" s="4"/>
      <c r="F7" s="4"/>
      <c r="G7" s="4"/>
      <c r="H7" s="4"/>
    </row>
    <row r="8" spans="1:8" x14ac:dyDescent="0.2">
      <c r="A8" s="29" t="s">
        <v>14</v>
      </c>
    </row>
    <row r="9" spans="1:8" x14ac:dyDescent="0.2">
      <c r="A9" s="10"/>
      <c r="B9" s="14" t="s">
        <v>3</v>
      </c>
      <c r="C9" s="14" t="s">
        <v>4</v>
      </c>
      <c r="D9" s="14" t="s">
        <v>5</v>
      </c>
      <c r="E9" s="14" t="s">
        <v>6</v>
      </c>
      <c r="F9" s="14" t="s">
        <v>7</v>
      </c>
    </row>
    <row r="10" spans="1:8" x14ac:dyDescent="0.2">
      <c r="A10" s="13" t="s">
        <v>3</v>
      </c>
      <c r="B10" s="9">
        <v>1</v>
      </c>
      <c r="C10" s="9">
        <f>_xlfn.COVARIANCE.S('5 YEAR (1)'!E3:E62,'5 YEAR (1)'!C3:C62)</f>
        <v>-1.9515397672842386E-2</v>
      </c>
      <c r="D10" s="9">
        <f>B12</f>
        <v>-5.3499762381537348E-3</v>
      </c>
      <c r="E10" s="9">
        <f>B13</f>
        <v>1.0810973461596544E-3</v>
      </c>
      <c r="F10" s="9">
        <f>B14</f>
        <v>-1.1053377992782519E-2</v>
      </c>
    </row>
    <row r="11" spans="1:8" x14ac:dyDescent="0.2">
      <c r="A11" s="13" t="s">
        <v>4</v>
      </c>
      <c r="B11" s="9">
        <f>_xlfn.COVARIANCE.S('5 YEAR (1)'!C3:C62, '5 YEAR (1)'!E3:E62)</f>
        <v>-1.9515397672842386E-2</v>
      </c>
      <c r="C11" s="9">
        <v>1</v>
      </c>
      <c r="D11" s="9">
        <f>C12</f>
        <v>2.269308659914432E-3</v>
      </c>
      <c r="E11" s="9">
        <f>C13</f>
        <v>1.844720925473712E-3</v>
      </c>
      <c r="F11" s="9">
        <f>C14</f>
        <v>2.6973171940661367E-3</v>
      </c>
    </row>
    <row r="12" spans="1:8" x14ac:dyDescent="0.2">
      <c r="A12" s="13" t="s">
        <v>5</v>
      </c>
      <c r="B12" s="9">
        <f>_xlfn.COVARIANCE.S('5 YEAR (1)'!C3:C62,'5 YEAR (1)'!G3:G62)</f>
        <v>-5.3499762381537348E-3</v>
      </c>
      <c r="C12" s="9">
        <f>_xlfn.COVARIANCE.S('5 YEAR (1)'!E3:E62,'5 YEAR (1)'!G3:G62)</f>
        <v>2.269308659914432E-3</v>
      </c>
      <c r="D12" s="9">
        <v>1</v>
      </c>
      <c r="E12" s="9">
        <f>D13</f>
        <v>1.9070748075774348E-3</v>
      </c>
      <c r="F12" s="9">
        <f>D14</f>
        <v>2.6522295403775781E-3</v>
      </c>
    </row>
    <row r="13" spans="1:8" x14ac:dyDescent="0.2">
      <c r="A13" s="13" t="s">
        <v>6</v>
      </c>
      <c r="B13" s="9">
        <f>_xlfn.COVARIANCE.S('5 YEAR (1)'!C3:C62,'5 YEAR (1)'!I3:I62)</f>
        <v>1.0810973461596544E-3</v>
      </c>
      <c r="C13" s="9">
        <f>_xlfn.COVARIANCE.S('5 YEAR (1)'!E3:E62,'5 YEAR (1)'!I3:I62)</f>
        <v>1.844720925473712E-3</v>
      </c>
      <c r="D13" s="9">
        <f>_xlfn.COVARIANCE.S('5 YEAR (1)'!G3:G62,'5 YEAR (1)'!I3:I62)</f>
        <v>1.9070748075774348E-3</v>
      </c>
      <c r="E13" s="9">
        <v>1</v>
      </c>
      <c r="F13" s="9">
        <f>E14</f>
        <v>2.1496782168536218E-3</v>
      </c>
    </row>
    <row r="14" spans="1:8" x14ac:dyDescent="0.2">
      <c r="A14" s="13" t="s">
        <v>7</v>
      </c>
      <c r="B14" s="9">
        <f>_xlfn.COVARIANCE.S('5 YEAR (1)'!C3:C62,'5 YEAR (1)'!K3:K62)</f>
        <v>-1.1053377992782519E-2</v>
      </c>
      <c r="C14" s="9">
        <f>_xlfn.COVARIANCE.S('5 YEAR (1)'!E3:E62,'5 YEAR (1)'!K3:K62)</f>
        <v>2.6973171940661367E-3</v>
      </c>
      <c r="D14" s="9">
        <f>_xlfn.COVARIANCE.S('5 YEAR (1)'!G3:G62,'5 YEAR (1)'!K3:K62)</f>
        <v>2.6522295403775781E-3</v>
      </c>
      <c r="E14" s="9">
        <f>_xlfn.COVARIANCE.S('5 YEAR (1)'!I3:I62,'5 YEAR (1)'!K3:K62)</f>
        <v>2.1496782168536218E-3</v>
      </c>
      <c r="F14" s="9">
        <v>1</v>
      </c>
    </row>
    <row r="16" spans="1:8" x14ac:dyDescent="0.2">
      <c r="A16" s="28" t="s">
        <v>13</v>
      </c>
    </row>
    <row r="17" spans="1:6" x14ac:dyDescent="0.2">
      <c r="A17" s="10"/>
      <c r="B17" s="14" t="s">
        <v>3</v>
      </c>
      <c r="C17" s="14" t="s">
        <v>4</v>
      </c>
      <c r="D17" s="14" t="s">
        <v>5</v>
      </c>
      <c r="E17" s="14" t="s">
        <v>6</v>
      </c>
      <c r="F17" s="14" t="s">
        <v>7</v>
      </c>
    </row>
    <row r="18" spans="1:6" x14ac:dyDescent="0.2">
      <c r="A18" s="13" t="s">
        <v>3</v>
      </c>
      <c r="B18" s="9">
        <v>1</v>
      </c>
      <c r="C18" s="9">
        <f>CORREL('5 YEAR (1)'!E11:E62,'5 YEAR (1)'!C11:C62)</f>
        <v>-0.3522772481186266</v>
      </c>
      <c r="D18" s="9">
        <f>B20</f>
        <v>-0.13819356633748614</v>
      </c>
      <c r="E18" s="9">
        <f>B21</f>
        <v>-5.5404927845833316E-3</v>
      </c>
      <c r="F18" s="9">
        <f>B22</f>
        <v>-0.22350278763698231</v>
      </c>
    </row>
    <row r="19" spans="1:6" x14ac:dyDescent="0.2">
      <c r="A19" s="13" t="s">
        <v>4</v>
      </c>
      <c r="B19" s="9">
        <f>CORREL('5 YEAR (1)'!C11:C62, '5 YEAR (1)'!E11:E62)</f>
        <v>-0.3522772481186266</v>
      </c>
      <c r="C19" s="9">
        <v>1</v>
      </c>
      <c r="D19" s="9">
        <f>C20</f>
        <v>0.81065413600658798</v>
      </c>
      <c r="E19" s="9">
        <f>C21</f>
        <v>0.70608257418318576</v>
      </c>
      <c r="F19" s="9">
        <f>C22</f>
        <v>0.8064844233133428</v>
      </c>
    </row>
    <row r="20" spans="1:6" x14ac:dyDescent="0.2">
      <c r="A20" s="13" t="s">
        <v>5</v>
      </c>
      <c r="B20" s="9">
        <f>CORREL('5 YEAR (1)'!C11:C62,'5 YEAR (1)'!G11:G62)</f>
        <v>-0.13819356633748614</v>
      </c>
      <c r="C20" s="9">
        <f>CORREL('5 YEAR (1)'!E11:E62,'5 YEAR (1)'!G11:G62)</f>
        <v>0.81065413600658798</v>
      </c>
      <c r="D20" s="9">
        <v>1</v>
      </c>
      <c r="E20" s="9">
        <f>D21</f>
        <v>0.85082211500293103</v>
      </c>
      <c r="F20" s="9">
        <f>D22</f>
        <v>0.94985852274395732</v>
      </c>
    </row>
    <row r="21" spans="1:6" x14ac:dyDescent="0.2">
      <c r="A21" s="13" t="s">
        <v>6</v>
      </c>
      <c r="B21" s="9">
        <f>CORREL('5 YEAR (1)'!C11:C62,'5 YEAR (1)'!I11:I62)</f>
        <v>-5.5404927845833316E-3</v>
      </c>
      <c r="C21" s="9">
        <f>CORREL('5 YEAR (1)'!E11:E62,'5 YEAR (1)'!I11:I62)</f>
        <v>0.70608257418318576</v>
      </c>
      <c r="D21" s="9">
        <f>CORREL('5 YEAR (1)'!G11:G62,'5 YEAR (1)'!I11:I62)</f>
        <v>0.85082211500293103</v>
      </c>
      <c r="E21" s="9">
        <v>1</v>
      </c>
      <c r="F21" s="9">
        <f>E22</f>
        <v>0.81549431400327166</v>
      </c>
    </row>
    <row r="22" spans="1:6" x14ac:dyDescent="0.2">
      <c r="A22" s="13" t="s">
        <v>7</v>
      </c>
      <c r="B22" s="9">
        <f>CORREL('5 YEAR (1)'!C11:C62,'5 YEAR (1)'!K11:K62)</f>
        <v>-0.22350278763698231</v>
      </c>
      <c r="C22" s="9">
        <f>CORREL('5 YEAR (1)'!E11:E62,'5 YEAR (1)'!K11:K62)</f>
        <v>0.8064844233133428</v>
      </c>
      <c r="D22" s="9">
        <f>CORREL('5 YEAR (1)'!G11:G62,'5 YEAR (1)'!K11:K62)</f>
        <v>0.94985852274395732</v>
      </c>
      <c r="E22" s="9">
        <f>CORREL('5 YEAR (1)'!I11:I62,'5 YEAR (1)'!K11:K62)</f>
        <v>0.81549431400327166</v>
      </c>
      <c r="F22" s="9">
        <v>1</v>
      </c>
    </row>
    <row r="24" spans="1:6" x14ac:dyDescent="0.2">
      <c r="A24" s="10"/>
      <c r="B24" s="14" t="s">
        <v>3</v>
      </c>
      <c r="C24" s="14" t="s">
        <v>4</v>
      </c>
      <c r="D24" s="14" t="s">
        <v>5</v>
      </c>
      <c r="E24" s="14" t="s">
        <v>6</v>
      </c>
      <c r="F24" s="14" t="s">
        <v>7</v>
      </c>
    </row>
    <row r="25" spans="1:6" x14ac:dyDescent="0.2">
      <c r="A25" s="34" t="s">
        <v>44</v>
      </c>
      <c r="B25" s="8">
        <f>'5 Year Regression'!B32</f>
        <v>3.0228609411160239</v>
      </c>
      <c r="C25" s="8">
        <f>'5 Year Regression'!N32</f>
        <v>1.2448626348238787</v>
      </c>
      <c r="D25" s="8">
        <f>'5 Year Regression'!Z32</f>
        <v>0.94801688941378404</v>
      </c>
      <c r="E25" s="8">
        <f>'5 Year Regression'!AL32</f>
        <v>1.0214250961776874</v>
      </c>
      <c r="F25" s="8">
        <f>'5 Year Regression'!AX32</f>
        <v>1.1013011011142502</v>
      </c>
    </row>
    <row r="27" spans="1:6" x14ac:dyDescent="0.2">
      <c r="A27" s="29" t="s">
        <v>53</v>
      </c>
    </row>
    <row r="28" spans="1:6" x14ac:dyDescent="0.2">
      <c r="A28" s="10"/>
      <c r="B28" s="14" t="s">
        <v>3</v>
      </c>
      <c r="C28" s="14" t="s">
        <v>4</v>
      </c>
      <c r="D28" s="14" t="s">
        <v>5</v>
      </c>
      <c r="E28" s="14" t="s">
        <v>6</v>
      </c>
      <c r="F28" s="14" t="s">
        <v>7</v>
      </c>
    </row>
    <row r="29" spans="1:6" x14ac:dyDescent="0.2">
      <c r="A29" s="13" t="s">
        <v>54</v>
      </c>
      <c r="B29" s="11">
        <f>$B$30+B25*($B$31-$B$30)</f>
        <v>-5.3263228882352269</v>
      </c>
      <c r="C29" s="11">
        <f t="shared" ref="C29:F29" si="2">$B$30+C25*($B$31-$B$30)</f>
        <v>-0.57007750365410326</v>
      </c>
      <c r="D29" s="11">
        <f t="shared" si="2"/>
        <v>0.22400154667054872</v>
      </c>
      <c r="E29" s="11">
        <f t="shared" si="2"/>
        <v>2.7630468376718564E-2</v>
      </c>
      <c r="F29" s="11">
        <f t="shared" si="2"/>
        <v>-0.18604233348920296</v>
      </c>
    </row>
    <row r="30" spans="1:6" x14ac:dyDescent="0.2">
      <c r="A30" s="13" t="s">
        <v>52</v>
      </c>
      <c r="B30" s="8">
        <v>2.76</v>
      </c>
      <c r="C30" s="8"/>
      <c r="D30" s="8"/>
      <c r="E30" s="8"/>
      <c r="F30" s="8"/>
    </row>
    <row r="31" spans="1:6" x14ac:dyDescent="0.2">
      <c r="A31" s="13" t="s">
        <v>51</v>
      </c>
      <c r="B31" s="11">
        <f>(('5 YEAR (1)'!L3/'5 YEAR (1)'!L63)^(1/(COUNT('5 YEAR (1)'!M3:M62)/12))-1)</f>
        <v>8.4943804642961585E-2</v>
      </c>
      <c r="C31" s="8"/>
      <c r="D31" s="8"/>
      <c r="E31" s="8"/>
      <c r="F31" s="8"/>
    </row>
  </sheetData>
  <pageMargins left="0.7" right="0.7" top="0.75" bottom="0.75" header="0.3" footer="0.3"/>
  <ignoredErrors>
    <ignoredError sqref="E4:E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FDGRX 10y Excess</vt:lpstr>
      <vt:lpstr>10 YEAR (1)</vt:lpstr>
      <vt:lpstr>5 YEAR (1)</vt:lpstr>
      <vt:lpstr>3 YEAR (1)</vt:lpstr>
      <vt:lpstr>10 Year Regression</vt:lpstr>
      <vt:lpstr>5 Year Regression</vt:lpstr>
      <vt:lpstr>3 Year Regression</vt:lpstr>
      <vt:lpstr>10 YEAR Analysis</vt:lpstr>
      <vt:lpstr>5 YEAR Analysis</vt:lpstr>
      <vt:lpstr>3 YEAR 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2019-05-18T14:25:41Z</dcterms:created>
  <dcterms:modified xsi:type="dcterms:W3CDTF">2019-05-20T20:45:19Z</dcterms:modified>
</cp:coreProperties>
</file>